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kas\Desktop\Oct'23\Audit\"/>
    </mc:Choice>
  </mc:AlternateContent>
  <bookViews>
    <workbookView xWindow="-120" yWindow="-120" windowWidth="20730" windowHeight="11160" activeTab="1"/>
  </bookViews>
  <sheets>
    <sheet name="Daily cost sheet" sheetId="6" r:id="rId1"/>
    <sheet name="OCT 23" sheetId="1" r:id="rId2"/>
    <sheet name="OT" sheetId="8" r:id="rId3"/>
    <sheet name="Summary" sheetId="2" state="hidden" r:id="rId4"/>
    <sheet name="Sheet1" sheetId="4" state="hidden" r:id="rId5"/>
    <sheet name="Sheet2" sheetId="5" state="hidden" r:id="rId6"/>
  </sheets>
  <definedNames>
    <definedName name="_xlnm._FilterDatabase" localSheetId="1" hidden="1">'OCT 23'!$A$8:$CD$84</definedName>
    <definedName name="_xlnm.Print_Area" localSheetId="1">'OCT 23'!$A$1:$BN$84</definedName>
    <definedName name="_xlnm.Print_Area" localSheetId="2">OT!$A$1:$BX$56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8" i="8" l="1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AY37" i="8" s="1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AY32" i="8" s="1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AX23" i="8"/>
  <c r="AW23" i="8"/>
  <c r="AV23" i="8"/>
  <c r="AU23" i="8"/>
  <c r="AT23" i="8"/>
  <c r="AS23" i="8"/>
  <c r="AR23" i="8"/>
  <c r="AQ23" i="8"/>
  <c r="AP23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AX22" i="8"/>
  <c r="AX48" i="8" s="1"/>
  <c r="AW22" i="8"/>
  <c r="AV22" i="8"/>
  <c r="AU22" i="8"/>
  <c r="AT22" i="8"/>
  <c r="AT48" i="8" s="1"/>
  <c r="AS22" i="8"/>
  <c r="AR22" i="8"/>
  <c r="AQ22" i="8"/>
  <c r="AP22" i="8"/>
  <c r="AP48" i="8" s="1"/>
  <c r="AO22" i="8"/>
  <c r="AN22" i="8"/>
  <c r="AM22" i="8"/>
  <c r="AL22" i="8"/>
  <c r="AL48" i="8" s="1"/>
  <c r="AK22" i="8"/>
  <c r="AJ22" i="8"/>
  <c r="AI22" i="8"/>
  <c r="AH22" i="8"/>
  <c r="AH48" i="8" s="1"/>
  <c r="AG22" i="8"/>
  <c r="AF22" i="8"/>
  <c r="AE22" i="8"/>
  <c r="AD22" i="8"/>
  <c r="AD48" i="8" s="1"/>
  <c r="AC22" i="8"/>
  <c r="AB22" i="8"/>
  <c r="AA22" i="8"/>
  <c r="Z22" i="8"/>
  <c r="Z48" i="8" s="1"/>
  <c r="Y22" i="8"/>
  <c r="X22" i="8"/>
  <c r="W22" i="8"/>
  <c r="V22" i="8"/>
  <c r="V48" i="8" s="1"/>
  <c r="U22" i="8"/>
  <c r="T22" i="8"/>
  <c r="S22" i="8"/>
  <c r="R22" i="8"/>
  <c r="R48" i="8" s="1"/>
  <c r="Q22" i="8"/>
  <c r="P22" i="8"/>
  <c r="O22" i="8"/>
  <c r="N22" i="8"/>
  <c r="N48" i="8" s="1"/>
  <c r="M22" i="8"/>
  <c r="L22" i="8"/>
  <c r="K22" i="8"/>
  <c r="J22" i="8"/>
  <c r="J48" i="8" s="1"/>
  <c r="I22" i="8"/>
  <c r="H22" i="8"/>
  <c r="G22" i="8"/>
  <c r="F22" i="8"/>
  <c r="F48" i="8" s="1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AX18" i="8"/>
  <c r="AX50" i="8" s="1"/>
  <c r="AW18" i="8"/>
  <c r="AW50" i="8" s="1"/>
  <c r="AV18" i="8"/>
  <c r="AV50" i="8" s="1"/>
  <c r="AU18" i="8"/>
  <c r="AU50" i="8" s="1"/>
  <c r="AT18" i="8"/>
  <c r="AT50" i="8" s="1"/>
  <c r="AS18" i="8"/>
  <c r="AS50" i="8" s="1"/>
  <c r="AR18" i="8"/>
  <c r="AR50" i="8" s="1"/>
  <c r="AQ18" i="8"/>
  <c r="AQ50" i="8" s="1"/>
  <c r="AP18" i="8"/>
  <c r="AP50" i="8" s="1"/>
  <c r="AO18" i="8"/>
  <c r="AO50" i="8" s="1"/>
  <c r="AN18" i="8"/>
  <c r="AN50" i="8" s="1"/>
  <c r="AM18" i="8"/>
  <c r="AM50" i="8" s="1"/>
  <c r="AL18" i="8"/>
  <c r="AL50" i="8" s="1"/>
  <c r="AK18" i="8"/>
  <c r="AK50" i="8" s="1"/>
  <c r="AJ18" i="8"/>
  <c r="AJ50" i="8" s="1"/>
  <c r="AI18" i="8"/>
  <c r="AI50" i="8" s="1"/>
  <c r="AH18" i="8"/>
  <c r="AH50" i="8" s="1"/>
  <c r="AG18" i="8"/>
  <c r="AG50" i="8" s="1"/>
  <c r="AF18" i="8"/>
  <c r="AF50" i="8" s="1"/>
  <c r="AE18" i="8"/>
  <c r="AE50" i="8" s="1"/>
  <c r="AD18" i="8"/>
  <c r="AD50" i="8" s="1"/>
  <c r="AC18" i="8"/>
  <c r="AC50" i="8" s="1"/>
  <c r="AB18" i="8"/>
  <c r="AB50" i="8" s="1"/>
  <c r="AA18" i="8"/>
  <c r="AA50" i="8" s="1"/>
  <c r="Z18" i="8"/>
  <c r="Z50" i="8" s="1"/>
  <c r="Y18" i="8"/>
  <c r="Y50" i="8" s="1"/>
  <c r="X18" i="8"/>
  <c r="X50" i="8" s="1"/>
  <c r="W18" i="8"/>
  <c r="W50" i="8" s="1"/>
  <c r="V18" i="8"/>
  <c r="V50" i="8" s="1"/>
  <c r="U18" i="8"/>
  <c r="U50" i="8" s="1"/>
  <c r="T18" i="8"/>
  <c r="T50" i="8" s="1"/>
  <c r="S18" i="8"/>
  <c r="S50" i="8" s="1"/>
  <c r="R18" i="8"/>
  <c r="R50" i="8" s="1"/>
  <c r="Q18" i="8"/>
  <c r="Q50" i="8" s="1"/>
  <c r="P18" i="8"/>
  <c r="P50" i="8" s="1"/>
  <c r="O18" i="8"/>
  <c r="O50" i="8" s="1"/>
  <c r="N18" i="8"/>
  <c r="N50" i="8" s="1"/>
  <c r="M18" i="8"/>
  <c r="M50" i="8" s="1"/>
  <c r="L18" i="8"/>
  <c r="L50" i="8" s="1"/>
  <c r="K18" i="8"/>
  <c r="K50" i="8" s="1"/>
  <c r="J18" i="8"/>
  <c r="J50" i="8" s="1"/>
  <c r="I18" i="8"/>
  <c r="I50" i="8" s="1"/>
  <c r="H18" i="8"/>
  <c r="H50" i="8" s="1"/>
  <c r="G18" i="8"/>
  <c r="G50" i="8" s="1"/>
  <c r="F18" i="8"/>
  <c r="F50" i="8" s="1"/>
  <c r="AX17" i="8"/>
  <c r="AX47" i="8" s="1"/>
  <c r="AW17" i="8"/>
  <c r="AV17" i="8"/>
  <c r="AU17" i="8"/>
  <c r="AU47" i="8" s="1"/>
  <c r="AT17" i="8"/>
  <c r="AT47" i="8" s="1"/>
  <c r="AS17" i="8"/>
  <c r="AR17" i="8"/>
  <c r="AQ17" i="8"/>
  <c r="AQ47" i="8" s="1"/>
  <c r="AP17" i="8"/>
  <c r="AP47" i="8" s="1"/>
  <c r="AO17" i="8"/>
  <c r="AN17" i="8"/>
  <c r="AM17" i="8"/>
  <c r="AM47" i="8" s="1"/>
  <c r="AL17" i="8"/>
  <c r="AL47" i="8" s="1"/>
  <c r="AK17" i="8"/>
  <c r="AJ17" i="8"/>
  <c r="AI17" i="8"/>
  <c r="AI47" i="8" s="1"/>
  <c r="AH17" i="8"/>
  <c r="AH47" i="8" s="1"/>
  <c r="AG17" i="8"/>
  <c r="AF17" i="8"/>
  <c r="AE17" i="8"/>
  <c r="AE47" i="8" s="1"/>
  <c r="AD17" i="8"/>
  <c r="AD47" i="8" s="1"/>
  <c r="AC17" i="8"/>
  <c r="AB17" i="8"/>
  <c r="AA17" i="8"/>
  <c r="AA47" i="8" s="1"/>
  <c r="Z17" i="8"/>
  <c r="Z47" i="8" s="1"/>
  <c r="Y17" i="8"/>
  <c r="X17" i="8"/>
  <c r="W17" i="8"/>
  <c r="W47" i="8" s="1"/>
  <c r="V17" i="8"/>
  <c r="V47" i="8" s="1"/>
  <c r="U17" i="8"/>
  <c r="T17" i="8"/>
  <c r="S17" i="8"/>
  <c r="S47" i="8" s="1"/>
  <c r="R17" i="8"/>
  <c r="R47" i="8" s="1"/>
  <c r="Q17" i="8"/>
  <c r="P17" i="8"/>
  <c r="O17" i="8"/>
  <c r="O47" i="8" s="1"/>
  <c r="N17" i="8"/>
  <c r="N47" i="8" s="1"/>
  <c r="M17" i="8"/>
  <c r="L17" i="8"/>
  <c r="K17" i="8"/>
  <c r="K47" i="8" s="1"/>
  <c r="J17" i="8"/>
  <c r="J47" i="8" s="1"/>
  <c r="I17" i="8"/>
  <c r="H17" i="8"/>
  <c r="G17" i="8"/>
  <c r="G47" i="8" s="1"/>
  <c r="F17" i="8"/>
  <c r="F47" i="8" s="1"/>
  <c r="AX16" i="8"/>
  <c r="AW16" i="8"/>
  <c r="AV16" i="8"/>
  <c r="AV41" i="8" s="1"/>
  <c r="AU16" i="8"/>
  <c r="AT16" i="8"/>
  <c r="AS16" i="8"/>
  <c r="AR16" i="8"/>
  <c r="AR41" i="8" s="1"/>
  <c r="AQ16" i="8"/>
  <c r="AP16" i="8"/>
  <c r="AO16" i="8"/>
  <c r="AN16" i="8"/>
  <c r="AN41" i="8" s="1"/>
  <c r="AM16" i="8"/>
  <c r="AL16" i="8"/>
  <c r="AK16" i="8"/>
  <c r="AJ16" i="8"/>
  <c r="AJ41" i="8" s="1"/>
  <c r="AI16" i="8"/>
  <c r="AH16" i="8"/>
  <c r="AG16" i="8"/>
  <c r="AF16" i="8"/>
  <c r="AF41" i="8" s="1"/>
  <c r="AE16" i="8"/>
  <c r="AD16" i="8"/>
  <c r="AC16" i="8"/>
  <c r="AB16" i="8"/>
  <c r="AB41" i="8" s="1"/>
  <c r="AA16" i="8"/>
  <c r="Z16" i="8"/>
  <c r="Y16" i="8"/>
  <c r="X16" i="8"/>
  <c r="X41" i="8" s="1"/>
  <c r="W16" i="8"/>
  <c r="V16" i="8"/>
  <c r="U16" i="8"/>
  <c r="T16" i="8"/>
  <c r="T41" i="8" s="1"/>
  <c r="S16" i="8"/>
  <c r="R16" i="8"/>
  <c r="Q16" i="8"/>
  <c r="P16" i="8"/>
  <c r="P35" i="8" s="1"/>
  <c r="P51" i="8" s="1"/>
  <c r="O16" i="8"/>
  <c r="N16" i="8"/>
  <c r="M16" i="8"/>
  <c r="L16" i="8"/>
  <c r="K16" i="8"/>
  <c r="J16" i="8"/>
  <c r="I16" i="8"/>
  <c r="H16" i="8"/>
  <c r="H35" i="8" s="1"/>
  <c r="H51" i="8" s="1"/>
  <c r="G16" i="8"/>
  <c r="F16" i="8"/>
  <c r="BM15" i="8"/>
  <c r="BL15" i="8"/>
  <c r="BK15" i="8"/>
  <c r="BJ15" i="8"/>
  <c r="BI15" i="8"/>
  <c r="BR15" i="8" s="1"/>
  <c r="BH15" i="8"/>
  <c r="BG15" i="8"/>
  <c r="BF15" i="8"/>
  <c r="BE15" i="8"/>
  <c r="BD15" i="8"/>
  <c r="BC15" i="8"/>
  <c r="BB15" i="8"/>
  <c r="BA15" i="8"/>
  <c r="AZ15" i="8"/>
  <c r="AY15" i="8"/>
  <c r="BM14" i="8"/>
  <c r="BL14" i="8"/>
  <c r="BK14" i="8"/>
  <c r="BJ14" i="8"/>
  <c r="BI14" i="8"/>
  <c r="BR14" i="8" s="1"/>
  <c r="BH14" i="8"/>
  <c r="BG14" i="8"/>
  <c r="BF14" i="8"/>
  <c r="BE14" i="8"/>
  <c r="BD14" i="8"/>
  <c r="BC14" i="8"/>
  <c r="BB14" i="8"/>
  <c r="BA14" i="8"/>
  <c r="AZ14" i="8"/>
  <c r="AY14" i="8"/>
  <c r="BM13" i="8"/>
  <c r="BL13" i="8"/>
  <c r="BK13" i="8"/>
  <c r="BJ13" i="8"/>
  <c r="BI13" i="8"/>
  <c r="BR13" i="8" s="1"/>
  <c r="BH13" i="8"/>
  <c r="BG13" i="8"/>
  <c r="BF13" i="8"/>
  <c r="BE13" i="8"/>
  <c r="BD13" i="8"/>
  <c r="BC13" i="8"/>
  <c r="BB13" i="8"/>
  <c r="BA13" i="8"/>
  <c r="AZ13" i="8"/>
  <c r="AY13" i="8"/>
  <c r="BM12" i="8"/>
  <c r="BL12" i="8"/>
  <c r="BK12" i="8"/>
  <c r="BJ12" i="8"/>
  <c r="BI12" i="8"/>
  <c r="BR12" i="8" s="1"/>
  <c r="BH12" i="8"/>
  <c r="BG12" i="8"/>
  <c r="BF12" i="8"/>
  <c r="BE12" i="8"/>
  <c r="BD12" i="8"/>
  <c r="BC12" i="8"/>
  <c r="BB12" i="8"/>
  <c r="BA12" i="8"/>
  <c r="AZ12" i="8"/>
  <c r="AY12" i="8"/>
  <c r="BM11" i="8"/>
  <c r="BL11" i="8"/>
  <c r="BK11" i="8"/>
  <c r="BJ11" i="8"/>
  <c r="BI11" i="8"/>
  <c r="BR11" i="8" s="1"/>
  <c r="BH11" i="8"/>
  <c r="BG11" i="8"/>
  <c r="BF11" i="8"/>
  <c r="BE11" i="8"/>
  <c r="BD11" i="8"/>
  <c r="BC11" i="8"/>
  <c r="BB11" i="8"/>
  <c r="BA11" i="8"/>
  <c r="AZ11" i="8"/>
  <c r="AY11" i="8"/>
  <c r="BM10" i="8"/>
  <c r="BL10" i="8"/>
  <c r="BK10" i="8"/>
  <c r="BJ10" i="8"/>
  <c r="BI10" i="8"/>
  <c r="BR10" i="8" s="1"/>
  <c r="BH10" i="8"/>
  <c r="BG10" i="8"/>
  <c r="BF10" i="8"/>
  <c r="BE10" i="8"/>
  <c r="BD10" i="8"/>
  <c r="BC10" i="8"/>
  <c r="BB10" i="8"/>
  <c r="BA10" i="8"/>
  <c r="AZ10" i="8"/>
  <c r="AY10" i="8"/>
  <c r="D9" i="8"/>
  <c r="BS14" i="8" l="1"/>
  <c r="BC9" i="8"/>
  <c r="BS15" i="8"/>
  <c r="AY29" i="8"/>
  <c r="AY9" i="8"/>
  <c r="BG9" i="8"/>
  <c r="BK9" i="8"/>
  <c r="BE9" i="8"/>
  <c r="BM9" i="8"/>
  <c r="H44" i="8"/>
  <c r="L44" i="8"/>
  <c r="P44" i="8"/>
  <c r="T44" i="8"/>
  <c r="X44" i="8"/>
  <c r="AB44" i="8"/>
  <c r="AF44" i="8"/>
  <c r="AJ44" i="8"/>
  <c r="AN44" i="8"/>
  <c r="AN53" i="8" s="1"/>
  <c r="AR44" i="8"/>
  <c r="AV44" i="8"/>
  <c r="AZ9" i="8"/>
  <c r="BH9" i="8"/>
  <c r="H47" i="8"/>
  <c r="L47" i="8"/>
  <c r="P47" i="8"/>
  <c r="T47" i="8"/>
  <c r="X47" i="8"/>
  <c r="AB47" i="8"/>
  <c r="AB53" i="8" s="1"/>
  <c r="AF47" i="8"/>
  <c r="AJ47" i="8"/>
  <c r="AN47" i="8"/>
  <c r="AR47" i="8"/>
  <c r="AR53" i="8" s="1"/>
  <c r="AV47" i="8"/>
  <c r="F44" i="8"/>
  <c r="J44" i="8"/>
  <c r="N44" i="8"/>
  <c r="R44" i="8"/>
  <c r="V44" i="8"/>
  <c r="Z44" i="8"/>
  <c r="AD44" i="8"/>
  <c r="AH44" i="8"/>
  <c r="AL44" i="8"/>
  <c r="AP44" i="8"/>
  <c r="AT44" i="8"/>
  <c r="AX44" i="8"/>
  <c r="BA9" i="8"/>
  <c r="G44" i="8"/>
  <c r="K44" i="8"/>
  <c r="O44" i="8"/>
  <c r="S44" i="8"/>
  <c r="W44" i="8"/>
  <c r="AA44" i="8"/>
  <c r="AE44" i="8"/>
  <c r="AI44" i="8"/>
  <c r="AM44" i="8"/>
  <c r="AQ44" i="8"/>
  <c r="AU44" i="8"/>
  <c r="H48" i="8"/>
  <c r="H49" i="8" s="1"/>
  <c r="L48" i="8"/>
  <c r="P48" i="8"/>
  <c r="P49" i="8" s="1"/>
  <c r="T48" i="8"/>
  <c r="X48" i="8"/>
  <c r="X49" i="8" s="1"/>
  <c r="AB48" i="8"/>
  <c r="AF48" i="8"/>
  <c r="AF49" i="8" s="1"/>
  <c r="AJ48" i="8"/>
  <c r="AN48" i="8"/>
  <c r="AN49" i="8" s="1"/>
  <c r="AR48" i="8"/>
  <c r="AV48" i="8"/>
  <c r="AV49" i="8" s="1"/>
  <c r="I48" i="8"/>
  <c r="M48" i="8"/>
  <c r="Q48" i="8"/>
  <c r="U48" i="8"/>
  <c r="Y48" i="8"/>
  <c r="AC48" i="8"/>
  <c r="AG48" i="8"/>
  <c r="AK48" i="8"/>
  <c r="AO48" i="8"/>
  <c r="AS48" i="8"/>
  <c r="AW48" i="8"/>
  <c r="BQ10" i="8"/>
  <c r="BX10" i="8" s="1"/>
  <c r="BY10" i="8" s="1"/>
  <c r="CA10" i="8" s="1"/>
  <c r="BQ13" i="8"/>
  <c r="BX13" i="8" s="1"/>
  <c r="BY13" i="8" s="1"/>
  <c r="CA13" i="8" s="1"/>
  <c r="BQ14" i="8"/>
  <c r="BX14" i="8" s="1"/>
  <c r="BY14" i="8" s="1"/>
  <c r="CA14" i="8" s="1"/>
  <c r="BN14" i="8"/>
  <c r="BP14" i="8" s="1"/>
  <c r="AV35" i="8"/>
  <c r="AV51" i="8" s="1"/>
  <c r="AV52" i="8" s="1"/>
  <c r="BS11" i="8"/>
  <c r="BS12" i="8"/>
  <c r="AY20" i="8"/>
  <c r="AY21" i="8"/>
  <c r="AY24" i="8"/>
  <c r="AY25" i="8"/>
  <c r="AY28" i="8"/>
  <c r="AY33" i="8"/>
  <c r="BI9" i="8"/>
  <c r="BN11" i="8"/>
  <c r="BP11" i="8" s="1"/>
  <c r="BN12" i="8"/>
  <c r="BP12" i="8" s="1"/>
  <c r="I42" i="8"/>
  <c r="M42" i="8"/>
  <c r="Q42" i="8"/>
  <c r="U42" i="8"/>
  <c r="Y42" i="8"/>
  <c r="AC42" i="8"/>
  <c r="AG42" i="8"/>
  <c r="AK42" i="8"/>
  <c r="AO42" i="8"/>
  <c r="AS42" i="8"/>
  <c r="AW42" i="8"/>
  <c r="BQ15" i="8"/>
  <c r="BX15" i="8" s="1"/>
  <c r="BY15" i="8" s="1"/>
  <c r="CA15" i="8" s="1"/>
  <c r="BN15" i="8"/>
  <c r="BP15" i="8" s="1"/>
  <c r="BV15" i="8" s="1"/>
  <c r="AY23" i="8"/>
  <c r="AY26" i="8"/>
  <c r="AY27" i="8"/>
  <c r="AY30" i="8"/>
  <c r="AY31" i="8"/>
  <c r="AF35" i="8"/>
  <c r="AF51" i="8" s="1"/>
  <c r="AY36" i="8"/>
  <c r="BO14" i="8"/>
  <c r="BV14" i="8"/>
  <c r="BB9" i="8"/>
  <c r="BF9" i="8"/>
  <c r="BJ9" i="8"/>
  <c r="BS10" i="8"/>
  <c r="BN10" i="8"/>
  <c r="BN13" i="8"/>
  <c r="H52" i="8"/>
  <c r="BD9" i="8"/>
  <c r="BQ11" i="8"/>
  <c r="BX11" i="8" s="1"/>
  <c r="BY11" i="8" s="1"/>
  <c r="CA11" i="8" s="1"/>
  <c r="BR16" i="8"/>
  <c r="BS13" i="8"/>
  <c r="BL9" i="8"/>
  <c r="BQ12" i="8"/>
  <c r="BX12" i="8" s="1"/>
  <c r="BY12" i="8" s="1"/>
  <c r="CA12" i="8" s="1"/>
  <c r="Q41" i="8"/>
  <c r="Q43" i="8" s="1"/>
  <c r="Q35" i="8"/>
  <c r="Q51" i="8" s="1"/>
  <c r="AG41" i="8"/>
  <c r="AG43" i="8" s="1"/>
  <c r="AG35" i="8"/>
  <c r="AG51" i="8" s="1"/>
  <c r="AW41" i="8"/>
  <c r="AW43" i="8" s="1"/>
  <c r="AW35" i="8"/>
  <c r="AW51" i="8" s="1"/>
  <c r="P52" i="8"/>
  <c r="AF52" i="8"/>
  <c r="U41" i="8"/>
  <c r="U43" i="8" s="1"/>
  <c r="U35" i="8"/>
  <c r="U51" i="8" s="1"/>
  <c r="AK41" i="8"/>
  <c r="AK43" i="8" s="1"/>
  <c r="AK35" i="8"/>
  <c r="AK51" i="8" s="1"/>
  <c r="AY19" i="8"/>
  <c r="BR9" i="8"/>
  <c r="F41" i="8"/>
  <c r="F35" i="8"/>
  <c r="F51" i="8" s="1"/>
  <c r="J41" i="8"/>
  <c r="J35" i="8"/>
  <c r="J51" i="8" s="1"/>
  <c r="N41" i="8"/>
  <c r="N35" i="8"/>
  <c r="N51" i="8" s="1"/>
  <c r="R41" i="8"/>
  <c r="R53" i="8" s="1"/>
  <c r="R35" i="8"/>
  <c r="R51" i="8" s="1"/>
  <c r="V41" i="8"/>
  <c r="V35" i="8"/>
  <c r="V51" i="8" s="1"/>
  <c r="Z41" i="8"/>
  <c r="Z35" i="8"/>
  <c r="Z51" i="8" s="1"/>
  <c r="AD41" i="8"/>
  <c r="AD35" i="8"/>
  <c r="AD51" i="8" s="1"/>
  <c r="AH41" i="8"/>
  <c r="AH53" i="8" s="1"/>
  <c r="AH35" i="8"/>
  <c r="AH51" i="8" s="1"/>
  <c r="AL41" i="8"/>
  <c r="AL35" i="8"/>
  <c r="AL51" i="8" s="1"/>
  <c r="AP41" i="8"/>
  <c r="AP53" i="8" s="1"/>
  <c r="AP35" i="8"/>
  <c r="AP51" i="8" s="1"/>
  <c r="AT41" i="8"/>
  <c r="AT35" i="8"/>
  <c r="AT51" i="8" s="1"/>
  <c r="AX41" i="8"/>
  <c r="AX53" i="8" s="1"/>
  <c r="AX35" i="8"/>
  <c r="AX51" i="8" s="1"/>
  <c r="AY50" i="8"/>
  <c r="J53" i="8"/>
  <c r="Z53" i="8"/>
  <c r="F49" i="8"/>
  <c r="J49" i="8"/>
  <c r="N49" i="8"/>
  <c r="R49" i="8"/>
  <c r="V49" i="8"/>
  <c r="Z49" i="8"/>
  <c r="AD49" i="8"/>
  <c r="AH49" i="8"/>
  <c r="AL49" i="8"/>
  <c r="AP49" i="8"/>
  <c r="AT49" i="8"/>
  <c r="AX49" i="8"/>
  <c r="F42" i="8"/>
  <c r="J42" i="8"/>
  <c r="J43" i="8" s="1"/>
  <c r="N42" i="8"/>
  <c r="R42" i="8"/>
  <c r="R43" i="8" s="1"/>
  <c r="V42" i="8"/>
  <c r="Z42" i="8"/>
  <c r="Z43" i="8" s="1"/>
  <c r="AD42" i="8"/>
  <c r="AH42" i="8"/>
  <c r="AH43" i="8" s="1"/>
  <c r="AL42" i="8"/>
  <c r="AP42" i="8"/>
  <c r="AP43" i="8" s="1"/>
  <c r="AT42" i="8"/>
  <c r="AX42" i="8"/>
  <c r="AX43" i="8" s="1"/>
  <c r="N45" i="8"/>
  <c r="T35" i="8"/>
  <c r="AJ35" i="8"/>
  <c r="AJ51" i="8" s="1"/>
  <c r="AF39" i="8"/>
  <c r="M41" i="8"/>
  <c r="M35" i="8"/>
  <c r="M51" i="8" s="1"/>
  <c r="AC41" i="8"/>
  <c r="AC35" i="8"/>
  <c r="AC51" i="8" s="1"/>
  <c r="AO41" i="8"/>
  <c r="AO35" i="8"/>
  <c r="AO51" i="8" s="1"/>
  <c r="AY17" i="8"/>
  <c r="G35" i="8"/>
  <c r="G51" i="8" s="1"/>
  <c r="G41" i="8"/>
  <c r="G53" i="8" s="1"/>
  <c r="K35" i="8"/>
  <c r="K51" i="8" s="1"/>
  <c r="K41" i="8"/>
  <c r="K53" i="8" s="1"/>
  <c r="O35" i="8"/>
  <c r="O51" i="8" s="1"/>
  <c r="O41" i="8"/>
  <c r="O53" i="8" s="1"/>
  <c r="S35" i="8"/>
  <c r="S51" i="8" s="1"/>
  <c r="S41" i="8"/>
  <c r="W35" i="8"/>
  <c r="W51" i="8" s="1"/>
  <c r="W41" i="8"/>
  <c r="W53" i="8" s="1"/>
  <c r="AA35" i="8"/>
  <c r="AA51" i="8" s="1"/>
  <c r="AA41" i="8"/>
  <c r="AA53" i="8" s="1"/>
  <c r="AE35" i="8"/>
  <c r="AE51" i="8" s="1"/>
  <c r="AE41" i="8"/>
  <c r="AE53" i="8" s="1"/>
  <c r="AI35" i="8"/>
  <c r="AI51" i="8" s="1"/>
  <c r="AI41" i="8"/>
  <c r="AM35" i="8"/>
  <c r="AM51" i="8" s="1"/>
  <c r="AM41" i="8"/>
  <c r="AM53" i="8" s="1"/>
  <c r="AQ35" i="8"/>
  <c r="AQ51" i="8" s="1"/>
  <c r="AQ41" i="8"/>
  <c r="AQ53" i="8" s="1"/>
  <c r="AU35" i="8"/>
  <c r="AU51" i="8" s="1"/>
  <c r="AU41" i="8"/>
  <c r="AU53" i="8" s="1"/>
  <c r="AY16" i="8"/>
  <c r="I47" i="8"/>
  <c r="I49" i="8" s="1"/>
  <c r="M47" i="8"/>
  <c r="Q47" i="8"/>
  <c r="U47" i="8"/>
  <c r="Y47" i="8"/>
  <c r="AC47" i="8"/>
  <c r="AG47" i="8"/>
  <c r="AG49" i="8" s="1"/>
  <c r="AK47" i="8"/>
  <c r="AO47" i="8"/>
  <c r="AS47" i="8"/>
  <c r="AW47" i="8"/>
  <c r="AY18" i="8"/>
  <c r="I44" i="8"/>
  <c r="M44" i="8"/>
  <c r="Q44" i="8"/>
  <c r="U44" i="8"/>
  <c r="U53" i="8" s="1"/>
  <c r="Y44" i="8"/>
  <c r="AC44" i="8"/>
  <c r="AG44" i="8"/>
  <c r="AK44" i="8"/>
  <c r="AO44" i="8"/>
  <c r="AS44" i="8"/>
  <c r="AW44" i="8"/>
  <c r="G48" i="8"/>
  <c r="G49" i="8" s="1"/>
  <c r="K48" i="8"/>
  <c r="K49" i="8" s="1"/>
  <c r="O48" i="8"/>
  <c r="O49" i="8" s="1"/>
  <c r="S48" i="8"/>
  <c r="S49" i="8" s="1"/>
  <c r="W48" i="8"/>
  <c r="W49" i="8" s="1"/>
  <c r="AA48" i="8"/>
  <c r="AA49" i="8" s="1"/>
  <c r="AE48" i="8"/>
  <c r="AE49" i="8" s="1"/>
  <c r="AI48" i="8"/>
  <c r="AI49" i="8" s="1"/>
  <c r="AM48" i="8"/>
  <c r="AM49" i="8" s="1"/>
  <c r="AQ48" i="8"/>
  <c r="AQ49" i="8" s="1"/>
  <c r="AU48" i="8"/>
  <c r="AU49" i="8" s="1"/>
  <c r="AY22" i="8"/>
  <c r="G42" i="8"/>
  <c r="K42" i="8"/>
  <c r="O42" i="8"/>
  <c r="S42" i="8"/>
  <c r="W42" i="8"/>
  <c r="W43" i="8" s="1"/>
  <c r="AA42" i="8"/>
  <c r="AE42" i="8"/>
  <c r="AI42" i="8"/>
  <c r="AM42" i="8"/>
  <c r="AM43" i="8" s="1"/>
  <c r="AQ42" i="8"/>
  <c r="AU42" i="8"/>
  <c r="S45" i="8"/>
  <c r="S46" i="8" s="1"/>
  <c r="AA45" i="8"/>
  <c r="X35" i="8"/>
  <c r="X51" i="8" s="1"/>
  <c r="AN35" i="8"/>
  <c r="AN51" i="8" s="1"/>
  <c r="AG39" i="8"/>
  <c r="AO39" i="8"/>
  <c r="I41" i="8"/>
  <c r="I35" i="8"/>
  <c r="I51" i="8" s="1"/>
  <c r="Y41" i="8"/>
  <c r="Y35" i="8"/>
  <c r="Y51" i="8" s="1"/>
  <c r="AS41" i="8"/>
  <c r="AS35" i="8"/>
  <c r="AS51" i="8" s="1"/>
  <c r="H39" i="8"/>
  <c r="H41" i="8"/>
  <c r="H53" i="8" s="1"/>
  <c r="L41" i="8"/>
  <c r="P39" i="8"/>
  <c r="P41" i="8"/>
  <c r="X53" i="8"/>
  <c r="L49" i="8"/>
  <c r="AR49" i="8"/>
  <c r="H42" i="8"/>
  <c r="L42" i="8"/>
  <c r="P42" i="8"/>
  <c r="T42" i="8"/>
  <c r="T43" i="8" s="1"/>
  <c r="X42" i="8"/>
  <c r="X43" i="8" s="1"/>
  <c r="AB42" i="8"/>
  <c r="AB43" i="8" s="1"/>
  <c r="AF42" i="8"/>
  <c r="AF43" i="8" s="1"/>
  <c r="AJ42" i="8"/>
  <c r="AJ43" i="8" s="1"/>
  <c r="AN42" i="8"/>
  <c r="AN43" i="8" s="1"/>
  <c r="AR42" i="8"/>
  <c r="AR43" i="8" s="1"/>
  <c r="AV42" i="8"/>
  <c r="AV43" i="8" s="1"/>
  <c r="H45" i="8"/>
  <c r="P45" i="8"/>
  <c r="T45" i="8"/>
  <c r="T46" i="8" s="1"/>
  <c r="AY34" i="8"/>
  <c r="AF45" i="8"/>
  <c r="AF46" i="8" s="1"/>
  <c r="L35" i="8"/>
  <c r="L51" i="8" s="1"/>
  <c r="AB35" i="8"/>
  <c r="AB51" i="8" s="1"/>
  <c r="AR35" i="8"/>
  <c r="AR51" i="8" s="1"/>
  <c r="V39" i="8"/>
  <c r="AD39" i="8"/>
  <c r="AL39" i="8"/>
  <c r="AT39" i="8"/>
  <c r="AY38" i="8"/>
  <c r="AO45" i="8"/>
  <c r="AO46" i="8" s="1"/>
  <c r="E7" i="6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M10" i="1"/>
  <c r="BL10" i="1"/>
  <c r="BK10" i="1"/>
  <c r="BJ10" i="1"/>
  <c r="BJ9" i="1" s="1"/>
  <c r="BI10" i="1"/>
  <c r="BH10" i="1"/>
  <c r="BG10" i="1"/>
  <c r="BF10" i="1"/>
  <c r="BE10" i="1"/>
  <c r="BD10" i="1"/>
  <c r="BC10" i="1"/>
  <c r="BB10" i="1"/>
  <c r="BA10" i="1"/>
  <c r="AZ10" i="1"/>
  <c r="AY10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AX44" i="1"/>
  <c r="AX63" i="1" s="1"/>
  <c r="AW44" i="1"/>
  <c r="AW63" i="1" s="1"/>
  <c r="AV44" i="1"/>
  <c r="AV63" i="1" s="1"/>
  <c r="AU44" i="1"/>
  <c r="AT44" i="1"/>
  <c r="AT63" i="1" s="1"/>
  <c r="AS44" i="1"/>
  <c r="AS63" i="1" s="1"/>
  <c r="AR44" i="1"/>
  <c r="AR63" i="1" s="1"/>
  <c r="AQ44" i="1"/>
  <c r="AP44" i="1"/>
  <c r="AP63" i="1" s="1"/>
  <c r="AO44" i="1"/>
  <c r="AO63" i="1" s="1"/>
  <c r="AN44" i="1"/>
  <c r="AN63" i="1" s="1"/>
  <c r="AM44" i="1"/>
  <c r="AL44" i="1"/>
  <c r="AL63" i="1" s="1"/>
  <c r="AK44" i="1"/>
  <c r="AK63" i="1" s="1"/>
  <c r="AJ44" i="1"/>
  <c r="AJ63" i="1" s="1"/>
  <c r="AI44" i="1"/>
  <c r="AH44" i="1"/>
  <c r="AH63" i="1" s="1"/>
  <c r="AG44" i="1"/>
  <c r="AG63" i="1" s="1"/>
  <c r="AF44" i="1"/>
  <c r="AF63" i="1" s="1"/>
  <c r="AE44" i="1"/>
  <c r="AD44" i="1"/>
  <c r="AD63" i="1" s="1"/>
  <c r="AC44" i="1"/>
  <c r="AC63" i="1" s="1"/>
  <c r="AB44" i="1"/>
  <c r="AB63" i="1" s="1"/>
  <c r="AA44" i="1"/>
  <c r="Z44" i="1"/>
  <c r="Z63" i="1" s="1"/>
  <c r="Y44" i="1"/>
  <c r="Y63" i="1" s="1"/>
  <c r="X44" i="1"/>
  <c r="X63" i="1" s="1"/>
  <c r="W44" i="1"/>
  <c r="V44" i="1"/>
  <c r="V63" i="1" s="1"/>
  <c r="U44" i="1"/>
  <c r="U63" i="1" s="1"/>
  <c r="D4" i="6"/>
  <c r="C4" i="6"/>
  <c r="C3" i="6"/>
  <c r="D3" i="6" s="1"/>
  <c r="N53" i="8" l="1"/>
  <c r="AH39" i="8"/>
  <c r="Y43" i="8"/>
  <c r="AA46" i="8"/>
  <c r="AX39" i="8"/>
  <c r="AB49" i="8"/>
  <c r="U39" i="8"/>
  <c r="AO43" i="8"/>
  <c r="N46" i="8"/>
  <c r="H46" i="8"/>
  <c r="L53" i="8"/>
  <c r="I43" i="8"/>
  <c r="AS49" i="8"/>
  <c r="M49" i="8"/>
  <c r="J45" i="8"/>
  <c r="J46" i="8" s="1"/>
  <c r="AT53" i="8"/>
  <c r="AD53" i="8"/>
  <c r="AM45" i="8"/>
  <c r="AM46" i="8" s="1"/>
  <c r="K45" i="8"/>
  <c r="K46" i="8" s="1"/>
  <c r="M39" i="8"/>
  <c r="AG45" i="8"/>
  <c r="AG46" i="8" s="1"/>
  <c r="W45" i="8"/>
  <c r="W46" i="8" s="1"/>
  <c r="N39" i="8"/>
  <c r="V53" i="8"/>
  <c r="F53" i="8"/>
  <c r="AJ49" i="8"/>
  <c r="T49" i="8"/>
  <c r="AV53" i="8"/>
  <c r="AF53" i="8"/>
  <c r="P53" i="8"/>
  <c r="P43" i="8"/>
  <c r="M43" i="8"/>
  <c r="AV45" i="8"/>
  <c r="AV46" i="8" s="1"/>
  <c r="AP39" i="8"/>
  <c r="Z39" i="8"/>
  <c r="AJ53" i="8"/>
  <c r="T53" i="8"/>
  <c r="AU43" i="8"/>
  <c r="AE43" i="8"/>
  <c r="O43" i="8"/>
  <c r="AO53" i="8"/>
  <c r="AI53" i="8"/>
  <c r="S53" i="8"/>
  <c r="AC43" i="8"/>
  <c r="AV39" i="8"/>
  <c r="AH45" i="8"/>
  <c r="AH46" i="8" s="1"/>
  <c r="N43" i="8"/>
  <c r="AJ45" i="8"/>
  <c r="AJ46" i="8" s="1"/>
  <c r="P46" i="8"/>
  <c r="AS43" i="8"/>
  <c r="AK49" i="8"/>
  <c r="U49" i="8"/>
  <c r="AL53" i="8"/>
  <c r="Y53" i="8"/>
  <c r="AY44" i="8"/>
  <c r="K39" i="8"/>
  <c r="AW45" i="8"/>
  <c r="AW46" i="8" s="1"/>
  <c r="AK45" i="8"/>
  <c r="AK46" i="8" s="1"/>
  <c r="AW39" i="8"/>
  <c r="AC39" i="8"/>
  <c r="AQ45" i="8"/>
  <c r="AQ46" i="8" s="1"/>
  <c r="K43" i="8"/>
  <c r="AL43" i="8"/>
  <c r="V43" i="8"/>
  <c r="AK39" i="8"/>
  <c r="G45" i="8"/>
  <c r="G46" i="8" s="1"/>
  <c r="AT43" i="8"/>
  <c r="AD43" i="8"/>
  <c r="L43" i="8"/>
  <c r="AY47" i="8"/>
  <c r="L39" i="8"/>
  <c r="I53" i="8"/>
  <c r="Z45" i="8"/>
  <c r="Z46" i="8" s="1"/>
  <c r="F45" i="8"/>
  <c r="F46" i="8" s="1"/>
  <c r="R39" i="8"/>
  <c r="F39" i="8"/>
  <c r="BO15" i="8"/>
  <c r="L45" i="8"/>
  <c r="L46" i="8" s="1"/>
  <c r="AI45" i="8"/>
  <c r="AI46" i="8" s="1"/>
  <c r="G43" i="8"/>
  <c r="AW53" i="8"/>
  <c r="Q53" i="8"/>
  <c r="S39" i="8"/>
  <c r="AX45" i="8"/>
  <c r="AX46" i="8" s="1"/>
  <c r="R45" i="8"/>
  <c r="R46" i="8" s="1"/>
  <c r="AI43" i="8"/>
  <c r="S43" i="8"/>
  <c r="AC53" i="8"/>
  <c r="AP45" i="8"/>
  <c r="AP46" i="8" s="1"/>
  <c r="AB52" i="8"/>
  <c r="AN45" i="8"/>
  <c r="AN46" i="8" s="1"/>
  <c r="X45" i="8"/>
  <c r="X46" i="8" s="1"/>
  <c r="H43" i="8"/>
  <c r="Y52" i="8"/>
  <c r="G52" i="8"/>
  <c r="AJ54" i="8"/>
  <c r="AJ55" i="8" s="1"/>
  <c r="AJ52" i="8"/>
  <c r="AX52" i="8"/>
  <c r="AP52" i="8"/>
  <c r="AH52" i="8"/>
  <c r="Z52" i="8"/>
  <c r="R52" i="8"/>
  <c r="Y49" i="8"/>
  <c r="AK53" i="8"/>
  <c r="AQ39" i="8"/>
  <c r="AA39" i="8"/>
  <c r="Q45" i="8"/>
  <c r="Q46" i="8" s="1"/>
  <c r="AC49" i="8"/>
  <c r="AG53" i="8"/>
  <c r="AG52" i="8"/>
  <c r="BS9" i="8"/>
  <c r="BV12" i="8"/>
  <c r="BO12" i="8"/>
  <c r="CD12" i="8" s="1"/>
  <c r="AR52" i="8"/>
  <c r="AN54" i="8"/>
  <c r="AN55" i="8" s="1"/>
  <c r="AN52" i="8"/>
  <c r="AU52" i="8"/>
  <c r="AM52" i="8"/>
  <c r="AM54" i="8"/>
  <c r="AM55" i="8" s="1"/>
  <c r="AE52" i="8"/>
  <c r="W54" i="8"/>
  <c r="W55" i="8" s="1"/>
  <c r="W52" i="8"/>
  <c r="K54" i="8"/>
  <c r="K55" i="8" s="1"/>
  <c r="K52" i="8"/>
  <c r="G39" i="8"/>
  <c r="AO54" i="8"/>
  <c r="AO55" i="8" s="1"/>
  <c r="AO52" i="8"/>
  <c r="M52" i="8"/>
  <c r="AR39" i="8"/>
  <c r="AB39" i="8"/>
  <c r="T51" i="8"/>
  <c r="AY35" i="8"/>
  <c r="AY39" i="8" s="1"/>
  <c r="AL45" i="8"/>
  <c r="AL46" i="8" s="1"/>
  <c r="V45" i="8"/>
  <c r="V46" i="8" s="1"/>
  <c r="F43" i="8"/>
  <c r="AY42" i="8"/>
  <c r="AY48" i="8"/>
  <c r="F52" i="8"/>
  <c r="AY51" i="8"/>
  <c r="AW49" i="8"/>
  <c r="Q49" i="8"/>
  <c r="AY49" i="8" s="1"/>
  <c r="U52" i="8"/>
  <c r="AM39" i="8"/>
  <c r="W39" i="8"/>
  <c r="AF54" i="8"/>
  <c r="AC45" i="8"/>
  <c r="AC46" i="8" s="1"/>
  <c r="M45" i="8"/>
  <c r="M46" i="8" s="1"/>
  <c r="H54" i="8"/>
  <c r="H55" i="8" s="1"/>
  <c r="AS52" i="8"/>
  <c r="I52" i="8"/>
  <c r="AS39" i="8"/>
  <c r="X54" i="8"/>
  <c r="X55" i="8" s="1"/>
  <c r="X52" i="8"/>
  <c r="O52" i="8"/>
  <c r="AS53" i="8"/>
  <c r="AN39" i="8"/>
  <c r="X39" i="8"/>
  <c r="AT52" i="8"/>
  <c r="AL52" i="8"/>
  <c r="AD52" i="8"/>
  <c r="V52" i="8"/>
  <c r="J54" i="8"/>
  <c r="J55" i="8" s="1"/>
  <c r="J52" i="8"/>
  <c r="AO49" i="8"/>
  <c r="M53" i="8"/>
  <c r="AI39" i="8"/>
  <c r="Y45" i="8"/>
  <c r="Y46" i="8" s="1"/>
  <c r="I45" i="8"/>
  <c r="I46" i="8" s="1"/>
  <c r="AW52" i="8"/>
  <c r="Q52" i="8"/>
  <c r="BP10" i="8"/>
  <c r="BV11" i="8"/>
  <c r="BO11" i="8"/>
  <c r="CD11" i="8" s="1"/>
  <c r="AS45" i="8"/>
  <c r="AS46" i="8" s="1"/>
  <c r="AR45" i="8"/>
  <c r="AR46" i="8" s="1"/>
  <c r="L54" i="8"/>
  <c r="L55" i="8" s="1"/>
  <c r="L52" i="8"/>
  <c r="AB45" i="8"/>
  <c r="AB46" i="8" s="1"/>
  <c r="I39" i="8"/>
  <c r="Y39" i="8"/>
  <c r="AU45" i="8"/>
  <c r="AU46" i="8" s="1"/>
  <c r="AE45" i="8"/>
  <c r="AE46" i="8" s="1"/>
  <c r="O45" i="8"/>
  <c r="O46" i="8" s="1"/>
  <c r="AQ43" i="8"/>
  <c r="AA43" i="8"/>
  <c r="AQ52" i="8"/>
  <c r="AI52" i="8"/>
  <c r="AI54" i="8"/>
  <c r="AI55" i="8" s="1"/>
  <c r="AA54" i="8"/>
  <c r="AA55" i="8" s="1"/>
  <c r="AA52" i="8"/>
  <c r="S52" i="8"/>
  <c r="S54" i="8"/>
  <c r="S55" i="8" s="1"/>
  <c r="O39" i="8"/>
  <c r="AC52" i="8"/>
  <c r="AJ39" i="8"/>
  <c r="T39" i="8"/>
  <c r="AT45" i="8"/>
  <c r="AT46" i="8" s="1"/>
  <c r="AD45" i="8"/>
  <c r="AD46" i="8" s="1"/>
  <c r="AY53" i="8"/>
  <c r="N54" i="8"/>
  <c r="N55" i="8" s="1"/>
  <c r="N52" i="8"/>
  <c r="J39" i="8"/>
  <c r="AY41" i="8"/>
  <c r="AK52" i="8"/>
  <c r="AU39" i="8"/>
  <c r="AE39" i="8"/>
  <c r="AV54" i="8"/>
  <c r="AV55" i="8" s="1"/>
  <c r="P54" i="8"/>
  <c r="P55" i="8" s="1"/>
  <c r="U45" i="8"/>
  <c r="U46" i="8" s="1"/>
  <c r="Q39" i="8"/>
  <c r="BN56" i="8"/>
  <c r="BQ16" i="8"/>
  <c r="BQ9" i="8"/>
  <c r="BP13" i="8"/>
  <c r="BN37" i="1"/>
  <c r="BN33" i="1"/>
  <c r="BN25" i="1"/>
  <c r="BN13" i="1"/>
  <c r="BK9" i="1"/>
  <c r="BN42" i="1"/>
  <c r="BN40" i="1"/>
  <c r="BN38" i="1"/>
  <c r="BN36" i="1"/>
  <c r="BN34" i="1"/>
  <c r="BN32" i="1"/>
  <c r="BN30" i="1"/>
  <c r="BN28" i="1"/>
  <c r="BN26" i="1"/>
  <c r="BN24" i="1"/>
  <c r="BN22" i="1"/>
  <c r="BN20" i="1"/>
  <c r="BN18" i="1"/>
  <c r="BN16" i="1"/>
  <c r="BN14" i="1"/>
  <c r="BM9" i="1"/>
  <c r="BN12" i="1"/>
  <c r="BN29" i="1"/>
  <c r="BN21" i="1"/>
  <c r="BL9" i="1"/>
  <c r="BN43" i="1"/>
  <c r="BN39" i="1"/>
  <c r="BN35" i="1"/>
  <c r="BN31" i="1"/>
  <c r="BN27" i="1"/>
  <c r="BN23" i="1"/>
  <c r="BN19" i="1"/>
  <c r="BN15" i="1"/>
  <c r="BN11" i="1"/>
  <c r="BN41" i="1"/>
  <c r="BN17" i="1"/>
  <c r="AW67" i="1"/>
  <c r="AS67" i="1"/>
  <c r="AO67" i="1"/>
  <c r="AK67" i="1"/>
  <c r="AG67" i="1"/>
  <c r="AC67" i="1"/>
  <c r="Y67" i="1"/>
  <c r="U67" i="1"/>
  <c r="AV67" i="1"/>
  <c r="AR67" i="1"/>
  <c r="AN67" i="1"/>
  <c r="AJ67" i="1"/>
  <c r="AF67" i="1"/>
  <c r="AB67" i="1"/>
  <c r="X67" i="1"/>
  <c r="BE9" i="1"/>
  <c r="BD9" i="1"/>
  <c r="AY9" i="1"/>
  <c r="BB9" i="1"/>
  <c r="BC9" i="1"/>
  <c r="BG9" i="1"/>
  <c r="AX67" i="1"/>
  <c r="AT67" i="1"/>
  <c r="AP67" i="1"/>
  <c r="AL67" i="1"/>
  <c r="AH67" i="1"/>
  <c r="AD67" i="1"/>
  <c r="Z67" i="1"/>
  <c r="V67" i="1"/>
  <c r="BA9" i="1"/>
  <c r="BI9" i="1"/>
  <c r="AZ9" i="1"/>
  <c r="BH9" i="1"/>
  <c r="BF9" i="1"/>
  <c r="W63" i="1"/>
  <c r="W67" i="1" s="1"/>
  <c r="AA63" i="1"/>
  <c r="AA67" i="1" s="1"/>
  <c r="AE63" i="1"/>
  <c r="AE67" i="1" s="1"/>
  <c r="AI63" i="1"/>
  <c r="AI67" i="1" s="1"/>
  <c r="AM63" i="1"/>
  <c r="AM67" i="1" s="1"/>
  <c r="AQ63" i="1"/>
  <c r="AQ67" i="1" s="1"/>
  <c r="AU63" i="1"/>
  <c r="AU67" i="1" s="1"/>
  <c r="T44" i="1"/>
  <c r="T45" i="1"/>
  <c r="AY45" i="1" s="1"/>
  <c r="T46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R78" i="1"/>
  <c r="AS78" i="1"/>
  <c r="AT78" i="1"/>
  <c r="AU78" i="1"/>
  <c r="AV78" i="1"/>
  <c r="AW78" i="1"/>
  <c r="AX78" i="1"/>
  <c r="T47" i="1"/>
  <c r="AY47" i="1" s="1"/>
  <c r="T48" i="1"/>
  <c r="AY48" i="1" s="1"/>
  <c r="T49" i="1"/>
  <c r="AY49" i="1" s="1"/>
  <c r="T50" i="1"/>
  <c r="AY50" i="1" s="1"/>
  <c r="T51" i="1"/>
  <c r="AY51" i="1" s="1"/>
  <c r="T52" i="1"/>
  <c r="AY52" i="1" s="1"/>
  <c r="T53" i="1"/>
  <c r="AY53" i="1" s="1"/>
  <c r="T54" i="1"/>
  <c r="AY54" i="1" s="1"/>
  <c r="T55" i="1"/>
  <c r="AY55" i="1" s="1"/>
  <c r="T56" i="1"/>
  <c r="AY56" i="1" s="1"/>
  <c r="T57" i="1"/>
  <c r="AY57" i="1" s="1"/>
  <c r="T58" i="1"/>
  <c r="AY58" i="1" s="1"/>
  <c r="T59" i="1"/>
  <c r="AY59" i="1" s="1"/>
  <c r="T60" i="1"/>
  <c r="AY60" i="1" s="1"/>
  <c r="T61" i="1"/>
  <c r="AY61" i="1" s="1"/>
  <c r="T62" i="1"/>
  <c r="AY62" i="1" s="1"/>
  <c r="T64" i="1"/>
  <c r="AY64" i="1" s="1"/>
  <c r="T65" i="1"/>
  <c r="AY65" i="1" s="1"/>
  <c r="T66" i="1"/>
  <c r="AY66" i="1" s="1"/>
  <c r="AQ78" i="1"/>
  <c r="I44" i="1"/>
  <c r="AF55" i="8" l="1"/>
  <c r="AC54" i="8"/>
  <c r="AC55" i="8" s="1"/>
  <c r="AL54" i="8"/>
  <c r="AL55" i="8" s="1"/>
  <c r="AG54" i="8"/>
  <c r="AG55" i="8" s="1"/>
  <c r="AH54" i="8"/>
  <c r="AH55" i="8" s="1"/>
  <c r="AK54" i="8"/>
  <c r="AK55" i="8" s="1"/>
  <c r="F54" i="8"/>
  <c r="F55" i="8" s="1"/>
  <c r="G54" i="8"/>
  <c r="G55" i="8" s="1"/>
  <c r="AQ54" i="8"/>
  <c r="AQ55" i="8" s="1"/>
  <c r="AW54" i="8"/>
  <c r="AW55" i="8" s="1"/>
  <c r="Z54" i="8"/>
  <c r="Z55" i="8" s="1"/>
  <c r="AP54" i="8"/>
  <c r="AP55" i="8" s="1"/>
  <c r="V54" i="8"/>
  <c r="V55" i="8" s="1"/>
  <c r="AY43" i="8"/>
  <c r="Q54" i="8"/>
  <c r="Q55" i="8" s="1"/>
  <c r="R54" i="8"/>
  <c r="R55" i="8" s="1"/>
  <c r="AX54" i="8"/>
  <c r="AX55" i="8" s="1"/>
  <c r="AD54" i="8"/>
  <c r="AD55" i="8" s="1"/>
  <c r="AT54" i="8"/>
  <c r="AT55" i="8" s="1"/>
  <c r="AY45" i="8"/>
  <c r="BP9" i="8"/>
  <c r="BP16" i="8"/>
  <c r="BO16" i="8" s="1"/>
  <c r="BO10" i="8"/>
  <c r="CD10" i="8" s="1"/>
  <c r="BV10" i="8"/>
  <c r="AS54" i="8"/>
  <c r="AS55" i="8" s="1"/>
  <c r="AY46" i="8"/>
  <c r="T54" i="8"/>
  <c r="T55" i="8" s="1"/>
  <c r="T52" i="8"/>
  <c r="M54" i="8"/>
  <c r="M55" i="8" s="1"/>
  <c r="Y54" i="8"/>
  <c r="Y55" i="8" s="1"/>
  <c r="O54" i="8"/>
  <c r="O55" i="8" s="1"/>
  <c r="AE54" i="8"/>
  <c r="AE55" i="8" s="1"/>
  <c r="AU54" i="8"/>
  <c r="AU55" i="8" s="1"/>
  <c r="AR54" i="8"/>
  <c r="AR55" i="8" s="1"/>
  <c r="BO13" i="8"/>
  <c r="CD13" i="8" s="1"/>
  <c r="BV13" i="8"/>
  <c r="I54" i="8"/>
  <c r="I55" i="8" s="1"/>
  <c r="U54" i="8"/>
  <c r="U55" i="8" s="1"/>
  <c r="AY52" i="8"/>
  <c r="AB54" i="8"/>
  <c r="AB55" i="8" s="1"/>
  <c r="T78" i="1"/>
  <c r="AY46" i="1"/>
  <c r="T63" i="1"/>
  <c r="AY63" i="1" s="1"/>
  <c r="AY44" i="1"/>
  <c r="AW75" i="1"/>
  <c r="AK75" i="1"/>
  <c r="AG75" i="1"/>
  <c r="Y75" i="1"/>
  <c r="AT75" i="1"/>
  <c r="AX75" i="1"/>
  <c r="AX69" i="1"/>
  <c r="AX72" i="1"/>
  <c r="AW73" i="1"/>
  <c r="AV70" i="1"/>
  <c r="AV72" i="1"/>
  <c r="AU72" i="1"/>
  <c r="AU69" i="1"/>
  <c r="AS72" i="1"/>
  <c r="AS70" i="1"/>
  <c r="AR70" i="1"/>
  <c r="AR72" i="1"/>
  <c r="AR69" i="1"/>
  <c r="AQ75" i="1"/>
  <c r="AP70" i="1"/>
  <c r="AP69" i="1"/>
  <c r="AO72" i="1"/>
  <c r="AO69" i="1"/>
  <c r="AX73" i="1"/>
  <c r="AO70" i="1"/>
  <c r="AN73" i="1"/>
  <c r="AN75" i="1"/>
  <c r="AM76" i="1"/>
  <c r="AM70" i="1"/>
  <c r="AB73" i="1"/>
  <c r="AL75" i="1"/>
  <c r="AL69" i="1"/>
  <c r="AL72" i="1"/>
  <c r="AK73" i="1"/>
  <c r="AJ70" i="1"/>
  <c r="AI72" i="1"/>
  <c r="AI69" i="1"/>
  <c r="AH75" i="1"/>
  <c r="AG70" i="1"/>
  <c r="AG72" i="1"/>
  <c r="AG69" i="1"/>
  <c r="AG73" i="1"/>
  <c r="AF69" i="1"/>
  <c r="AF70" i="1"/>
  <c r="AF72" i="1"/>
  <c r="AE75" i="1"/>
  <c r="AD70" i="1"/>
  <c r="AD69" i="1"/>
  <c r="AD72" i="1"/>
  <c r="AS73" i="1"/>
  <c r="AP73" i="1"/>
  <c r="AO76" i="1"/>
  <c r="AP76" i="1"/>
  <c r="AU73" i="1"/>
  <c r="AU70" i="1"/>
  <c r="AI70" i="1"/>
  <c r="AL73" i="1"/>
  <c r="AQ73" i="1"/>
  <c r="AE73" i="1"/>
  <c r="AX70" i="1"/>
  <c r="AL70" i="1"/>
  <c r="AS76" i="1"/>
  <c r="AG76" i="1"/>
  <c r="X70" i="1"/>
  <c r="AU76" i="1"/>
  <c r="AI76" i="1"/>
  <c r="AM72" i="1"/>
  <c r="AV69" i="1"/>
  <c r="AJ69" i="1"/>
  <c r="AH73" i="1"/>
  <c r="AR75" i="1"/>
  <c r="AF75" i="1"/>
  <c r="AT69" i="1"/>
  <c r="AC72" i="1"/>
  <c r="AC69" i="1"/>
  <c r="AC76" i="1"/>
  <c r="AC70" i="1"/>
  <c r="AB75" i="1"/>
  <c r="AB69" i="1"/>
  <c r="AA72" i="1"/>
  <c r="AA76" i="1"/>
  <c r="AA70" i="1"/>
  <c r="AA73" i="1"/>
  <c r="Z75" i="1"/>
  <c r="Z69" i="1"/>
  <c r="Z72" i="1"/>
  <c r="Z70" i="1"/>
  <c r="Y73" i="1"/>
  <c r="X76" i="1"/>
  <c r="X69" i="1"/>
  <c r="X73" i="1"/>
  <c r="W72" i="1"/>
  <c r="W69" i="1"/>
  <c r="W70" i="1"/>
  <c r="W76" i="1"/>
  <c r="V75" i="1"/>
  <c r="V79" i="1"/>
  <c r="V80" i="1" s="1"/>
  <c r="U76" i="1"/>
  <c r="U72" i="1"/>
  <c r="U73" i="1"/>
  <c r="U70" i="1"/>
  <c r="AV73" i="1"/>
  <c r="AN79" i="1"/>
  <c r="AN80" i="1" s="1"/>
  <c r="V73" i="1"/>
  <c r="AV76" i="1"/>
  <c r="AJ76" i="1"/>
  <c r="AD76" i="1"/>
  <c r="AX76" i="1"/>
  <c r="AR76" i="1"/>
  <c r="AL76" i="1"/>
  <c r="AF76" i="1"/>
  <c r="Z76" i="1"/>
  <c r="AO73" i="1"/>
  <c r="AC73" i="1"/>
  <c r="W73" i="1"/>
  <c r="AP72" i="1"/>
  <c r="AJ72" i="1"/>
  <c r="X72" i="1"/>
  <c r="AS69" i="1"/>
  <c r="AM69" i="1"/>
  <c r="AA69" i="1"/>
  <c r="U69" i="1"/>
  <c r="AW72" i="1"/>
  <c r="AQ72" i="1"/>
  <c r="AK72" i="1"/>
  <c r="AE72" i="1"/>
  <c r="Y72" i="1"/>
  <c r="AS75" i="1"/>
  <c r="AM75" i="1"/>
  <c r="AA75" i="1"/>
  <c r="U75" i="1"/>
  <c r="AT73" i="1"/>
  <c r="AN69" i="1"/>
  <c r="AH79" i="1"/>
  <c r="AH80" i="1" s="1"/>
  <c r="AB79" i="1"/>
  <c r="AB80" i="1" s="1"/>
  <c r="V69" i="1"/>
  <c r="AJ73" i="1"/>
  <c r="AN70" i="1"/>
  <c r="AH70" i="1"/>
  <c r="AB70" i="1"/>
  <c r="V70" i="1"/>
  <c r="AW70" i="1"/>
  <c r="AQ70" i="1"/>
  <c r="AK70" i="1"/>
  <c r="AE70" i="1"/>
  <c r="Y70" i="1"/>
  <c r="AR73" i="1"/>
  <c r="Z73" i="1"/>
  <c r="AO79" i="1"/>
  <c r="AO80" i="1" s="1"/>
  <c r="AC79" i="1"/>
  <c r="AC80" i="1" s="1"/>
  <c r="W79" i="1"/>
  <c r="AH72" i="1"/>
  <c r="V72" i="1"/>
  <c r="AW79" i="1"/>
  <c r="AW80" i="1" s="1"/>
  <c r="AQ79" i="1"/>
  <c r="AK79" i="1"/>
  <c r="AK80" i="1" s="1"/>
  <c r="AE79" i="1"/>
  <c r="Y79" i="1"/>
  <c r="Y80" i="1" s="1"/>
  <c r="AM79" i="1"/>
  <c r="AM80" i="1" s="1"/>
  <c r="AT70" i="1"/>
  <c r="AH69" i="1"/>
  <c r="AD73" i="1"/>
  <c r="T75" i="1"/>
  <c r="T72" i="1"/>
  <c r="T70" i="1"/>
  <c r="T73" i="1"/>
  <c r="T76" i="1"/>
  <c r="T69" i="1"/>
  <c r="AT76" i="1"/>
  <c r="AQ76" i="1"/>
  <c r="AG79" i="1"/>
  <c r="AG80" i="1" s="1"/>
  <c r="Y69" i="1"/>
  <c r="AN76" i="1"/>
  <c r="AW76" i="1"/>
  <c r="AT79" i="1"/>
  <c r="AT80" i="1" s="1"/>
  <c r="AB72" i="1"/>
  <c r="AE69" i="1"/>
  <c r="AB76" i="1"/>
  <c r="AE76" i="1"/>
  <c r="AS79" i="1"/>
  <c r="AS80" i="1" s="1"/>
  <c r="AA79" i="1"/>
  <c r="AA80" i="1" s="1"/>
  <c r="AM73" i="1"/>
  <c r="AK69" i="1"/>
  <c r="AF73" i="1"/>
  <c r="AH76" i="1"/>
  <c r="AK76" i="1"/>
  <c r="AK77" i="1" s="1"/>
  <c r="AN72" i="1"/>
  <c r="AQ69" i="1"/>
  <c r="V76" i="1"/>
  <c r="Y76" i="1"/>
  <c r="U79" i="1"/>
  <c r="U80" i="1" s="1"/>
  <c r="AT72" i="1"/>
  <c r="AW69" i="1"/>
  <c r="AX79" i="1"/>
  <c r="AR79" i="1"/>
  <c r="AL79" i="1"/>
  <c r="AF79" i="1"/>
  <c r="Z79" i="1"/>
  <c r="AV75" i="1"/>
  <c r="AP75" i="1"/>
  <c r="AJ75" i="1"/>
  <c r="AD75" i="1"/>
  <c r="X75" i="1"/>
  <c r="AU75" i="1"/>
  <c r="AO75" i="1"/>
  <c r="AI75" i="1"/>
  <c r="AC75" i="1"/>
  <c r="W75" i="1"/>
  <c r="AV79" i="1"/>
  <c r="AP79" i="1"/>
  <c r="AJ79" i="1"/>
  <c r="AD79" i="1"/>
  <c r="X79" i="1"/>
  <c r="F44" i="1"/>
  <c r="F63" i="1" s="1"/>
  <c r="G44" i="1"/>
  <c r="G63" i="1" s="1"/>
  <c r="H44" i="1"/>
  <c r="H63" i="1" s="1"/>
  <c r="J44" i="1"/>
  <c r="J63" i="1" s="1"/>
  <c r="K44" i="1"/>
  <c r="K63" i="1" s="1"/>
  <c r="L44" i="1"/>
  <c r="L63" i="1" s="1"/>
  <c r="M44" i="1"/>
  <c r="M63" i="1" s="1"/>
  <c r="N44" i="1"/>
  <c r="N63" i="1" s="1"/>
  <c r="O44" i="1"/>
  <c r="O63" i="1" s="1"/>
  <c r="P44" i="1"/>
  <c r="P63" i="1" s="1"/>
  <c r="Q44" i="1"/>
  <c r="Q63" i="1" s="1"/>
  <c r="R44" i="1"/>
  <c r="R63" i="1" s="1"/>
  <c r="S44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F46" i="1"/>
  <c r="F78" i="1" s="1"/>
  <c r="G46" i="1"/>
  <c r="G78" i="1" s="1"/>
  <c r="H46" i="1"/>
  <c r="H78" i="1" s="1"/>
  <c r="I46" i="1"/>
  <c r="I78" i="1" s="1"/>
  <c r="J46" i="1"/>
  <c r="J78" i="1" s="1"/>
  <c r="K46" i="1"/>
  <c r="K78" i="1" s="1"/>
  <c r="L46" i="1"/>
  <c r="L78" i="1" s="1"/>
  <c r="M46" i="1"/>
  <c r="M78" i="1" s="1"/>
  <c r="N46" i="1"/>
  <c r="N78" i="1" s="1"/>
  <c r="O46" i="1"/>
  <c r="O78" i="1" s="1"/>
  <c r="P46" i="1"/>
  <c r="P78" i="1" s="1"/>
  <c r="Q46" i="1"/>
  <c r="Q78" i="1" s="1"/>
  <c r="R46" i="1"/>
  <c r="R78" i="1" s="1"/>
  <c r="S46" i="1"/>
  <c r="S78" i="1" s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I63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B4" i="6"/>
  <c r="B3" i="6"/>
  <c r="AY54" i="8" l="1"/>
  <c r="AY55" i="8"/>
  <c r="T79" i="1"/>
  <c r="T82" i="1" s="1"/>
  <c r="AY67" i="1"/>
  <c r="T67" i="1"/>
  <c r="AG77" i="1"/>
  <c r="AW77" i="1"/>
  <c r="AX77" i="1"/>
  <c r="AX74" i="1"/>
  <c r="AT77" i="1"/>
  <c r="AW74" i="1"/>
  <c r="Y77" i="1"/>
  <c r="AX71" i="1"/>
  <c r="AX81" i="1"/>
  <c r="AV74" i="1"/>
  <c r="AV71" i="1"/>
  <c r="AQ77" i="1"/>
  <c r="AU71" i="1"/>
  <c r="AU74" i="1"/>
  <c r="AS74" i="1"/>
  <c r="AS71" i="1"/>
  <c r="AR71" i="1"/>
  <c r="AR81" i="1"/>
  <c r="AR74" i="1"/>
  <c r="AQ81" i="1"/>
  <c r="AP71" i="1"/>
  <c r="AO74" i="1"/>
  <c r="AO71" i="1"/>
  <c r="AO81" i="1"/>
  <c r="AK74" i="1"/>
  <c r="AW81" i="1"/>
  <c r="AC74" i="1"/>
  <c r="AN77" i="1"/>
  <c r="AN81" i="1"/>
  <c r="AL77" i="1"/>
  <c r="AN71" i="1"/>
  <c r="AP74" i="1"/>
  <c r="AT71" i="1"/>
  <c r="AS82" i="1"/>
  <c r="AQ74" i="1"/>
  <c r="AM71" i="1"/>
  <c r="AM77" i="1"/>
  <c r="AJ71" i="1"/>
  <c r="AF74" i="1"/>
  <c r="AB71" i="1"/>
  <c r="V77" i="1"/>
  <c r="AL71" i="1"/>
  <c r="AL81" i="1"/>
  <c r="AL74" i="1"/>
  <c r="AJ81" i="1"/>
  <c r="AI71" i="1"/>
  <c r="AI81" i="1"/>
  <c r="AH77" i="1"/>
  <c r="AH82" i="1"/>
  <c r="AG71" i="1"/>
  <c r="AG74" i="1"/>
  <c r="AG81" i="1"/>
  <c r="AF71" i="1"/>
  <c r="AF81" i="1"/>
  <c r="AF77" i="1"/>
  <c r="AE77" i="1"/>
  <c r="AE81" i="1"/>
  <c r="AD74" i="1"/>
  <c r="AD71" i="1"/>
  <c r="AD81" i="1"/>
  <c r="AD77" i="1"/>
  <c r="AS81" i="1"/>
  <c r="AS83" i="1" s="1"/>
  <c r="AJ74" i="1"/>
  <c r="AR77" i="1"/>
  <c r="AM74" i="1"/>
  <c r="AE74" i="1"/>
  <c r="AW82" i="1"/>
  <c r="AS77" i="1"/>
  <c r="AI79" i="1"/>
  <c r="Y71" i="1"/>
  <c r="AI73" i="1"/>
  <c r="AI74" i="1" s="1"/>
  <c r="AV81" i="1"/>
  <c r="AH81" i="1"/>
  <c r="AE71" i="1"/>
  <c r="AM81" i="1"/>
  <c r="AA74" i="1"/>
  <c r="AU77" i="1"/>
  <c r="AU79" i="1"/>
  <c r="W74" i="1"/>
  <c r="X71" i="1"/>
  <c r="AC81" i="1"/>
  <c r="AC71" i="1"/>
  <c r="AB77" i="1"/>
  <c r="AB81" i="1"/>
  <c r="AB82" i="1"/>
  <c r="AA77" i="1"/>
  <c r="AA71" i="1"/>
  <c r="AA81" i="1"/>
  <c r="Z71" i="1"/>
  <c r="Z77" i="1"/>
  <c r="Z81" i="1"/>
  <c r="Z74" i="1"/>
  <c r="Y74" i="1"/>
  <c r="Y81" i="1"/>
  <c r="X74" i="1"/>
  <c r="X81" i="1"/>
  <c r="W81" i="1"/>
  <c r="W71" i="1"/>
  <c r="W82" i="1"/>
  <c r="V81" i="1"/>
  <c r="V74" i="1"/>
  <c r="V82" i="1"/>
  <c r="V71" i="1"/>
  <c r="U77" i="1"/>
  <c r="U74" i="1"/>
  <c r="U71" i="1"/>
  <c r="AC82" i="1"/>
  <c r="AE82" i="1"/>
  <c r="AK71" i="1"/>
  <c r="U81" i="1"/>
  <c r="AP81" i="1"/>
  <c r="AQ82" i="1"/>
  <c r="W80" i="1"/>
  <c r="AQ80" i="1"/>
  <c r="AO82" i="1"/>
  <c r="AT74" i="1"/>
  <c r="AB74" i="1"/>
  <c r="AG82" i="1"/>
  <c r="AH74" i="1"/>
  <c r="AK81" i="1"/>
  <c r="Y82" i="1"/>
  <c r="AN82" i="1"/>
  <c r="X77" i="1"/>
  <c r="AT82" i="1"/>
  <c r="AE80" i="1"/>
  <c r="AM82" i="1"/>
  <c r="AK82" i="1"/>
  <c r="AH71" i="1"/>
  <c r="T81" i="1"/>
  <c r="T74" i="1"/>
  <c r="T77" i="1"/>
  <c r="T71" i="1"/>
  <c r="U82" i="1"/>
  <c r="AP77" i="1"/>
  <c r="AO77" i="1"/>
  <c r="AJ77" i="1"/>
  <c r="AU81" i="1"/>
  <c r="AQ71" i="1"/>
  <c r="AA82" i="1"/>
  <c r="AN74" i="1"/>
  <c r="AW71" i="1"/>
  <c r="AT81" i="1"/>
  <c r="AD82" i="1"/>
  <c r="AD80" i="1"/>
  <c r="AL82" i="1"/>
  <c r="AL80" i="1"/>
  <c r="W77" i="1"/>
  <c r="AI77" i="1"/>
  <c r="AJ82" i="1"/>
  <c r="AJ80" i="1"/>
  <c r="AR82" i="1"/>
  <c r="AR80" i="1"/>
  <c r="AV77" i="1"/>
  <c r="AP80" i="1"/>
  <c r="AP82" i="1"/>
  <c r="AX80" i="1"/>
  <c r="AX82" i="1"/>
  <c r="AV82" i="1"/>
  <c r="AV80" i="1"/>
  <c r="T80" i="1"/>
  <c r="AC77" i="1"/>
  <c r="Z82" i="1"/>
  <c r="Z80" i="1"/>
  <c r="X80" i="1"/>
  <c r="X82" i="1"/>
  <c r="AF82" i="1"/>
  <c r="AF80" i="1"/>
  <c r="R75" i="1"/>
  <c r="O75" i="1"/>
  <c r="O69" i="1"/>
  <c r="K70" i="1"/>
  <c r="K75" i="1"/>
  <c r="Q75" i="1"/>
  <c r="Q79" i="1"/>
  <c r="Q80" i="1" s="1"/>
  <c r="N73" i="1"/>
  <c r="N75" i="1"/>
  <c r="O72" i="1"/>
  <c r="Q70" i="1"/>
  <c r="P69" i="1"/>
  <c r="P75" i="1"/>
  <c r="N72" i="1"/>
  <c r="H69" i="1"/>
  <c r="N76" i="1"/>
  <c r="L75" i="1"/>
  <c r="J70" i="1"/>
  <c r="J72" i="1"/>
  <c r="L76" i="1"/>
  <c r="L72" i="1"/>
  <c r="N67" i="1"/>
  <c r="N69" i="1"/>
  <c r="L79" i="1"/>
  <c r="L80" i="1" s="1"/>
  <c r="P72" i="1"/>
  <c r="J69" i="1"/>
  <c r="R69" i="1"/>
  <c r="I75" i="1"/>
  <c r="I67" i="1"/>
  <c r="I72" i="1"/>
  <c r="I69" i="1"/>
  <c r="I76" i="1"/>
  <c r="I73" i="1"/>
  <c r="N79" i="1"/>
  <c r="N80" i="1" s="1"/>
  <c r="O79" i="1"/>
  <c r="O80" i="1" s="1"/>
  <c r="I70" i="1"/>
  <c r="Q72" i="1"/>
  <c r="K72" i="1"/>
  <c r="K69" i="1"/>
  <c r="Q69" i="1"/>
  <c r="N70" i="1"/>
  <c r="J76" i="1"/>
  <c r="L67" i="1"/>
  <c r="J67" i="1"/>
  <c r="L70" i="1"/>
  <c r="O70" i="1"/>
  <c r="K76" i="1"/>
  <c r="O73" i="1"/>
  <c r="K73" i="1"/>
  <c r="S76" i="1"/>
  <c r="O76" i="1"/>
  <c r="S72" i="1"/>
  <c r="M69" i="1"/>
  <c r="Q73" i="1"/>
  <c r="F69" i="1"/>
  <c r="H70" i="1"/>
  <c r="H67" i="1"/>
  <c r="H75" i="1"/>
  <c r="H73" i="1"/>
  <c r="H76" i="1"/>
  <c r="H72" i="1"/>
  <c r="H79" i="1"/>
  <c r="H80" i="1" s="1"/>
  <c r="G76" i="1"/>
  <c r="G79" i="1"/>
  <c r="G80" i="1" s="1"/>
  <c r="G72" i="1"/>
  <c r="F75" i="1"/>
  <c r="F79" i="1"/>
  <c r="F80" i="1" s="1"/>
  <c r="F73" i="1"/>
  <c r="K67" i="1"/>
  <c r="Q76" i="1"/>
  <c r="M79" i="1"/>
  <c r="M80" i="1" s="1"/>
  <c r="J79" i="1"/>
  <c r="J80" i="1" s="1"/>
  <c r="R72" i="1"/>
  <c r="F72" i="1"/>
  <c r="L69" i="1"/>
  <c r="M70" i="1"/>
  <c r="M76" i="1"/>
  <c r="S75" i="1"/>
  <c r="G75" i="1"/>
  <c r="M67" i="1"/>
  <c r="M72" i="1"/>
  <c r="M75" i="1"/>
  <c r="S69" i="1"/>
  <c r="G69" i="1"/>
  <c r="S70" i="1"/>
  <c r="R70" i="1"/>
  <c r="F70" i="1"/>
  <c r="L73" i="1"/>
  <c r="R76" i="1"/>
  <c r="F76" i="1"/>
  <c r="F67" i="1"/>
  <c r="G70" i="1"/>
  <c r="S63" i="1"/>
  <c r="S67" i="1" s="1"/>
  <c r="Q67" i="1"/>
  <c r="M73" i="1"/>
  <c r="P70" i="1"/>
  <c r="J73" i="1"/>
  <c r="P76" i="1"/>
  <c r="J75" i="1"/>
  <c r="G67" i="1"/>
  <c r="O67" i="1"/>
  <c r="G73" i="1"/>
  <c r="R73" i="1"/>
  <c r="R79" i="1"/>
  <c r="P79" i="1"/>
  <c r="P73" i="1"/>
  <c r="R67" i="1"/>
  <c r="P67" i="1"/>
  <c r="K79" i="1"/>
  <c r="I79" i="1"/>
  <c r="D9" i="1"/>
  <c r="AX83" i="1" l="1"/>
  <c r="AF83" i="1"/>
  <c r="AQ83" i="1"/>
  <c r="AR83" i="1"/>
  <c r="AP83" i="1"/>
  <c r="AO83" i="1"/>
  <c r="AW83" i="1"/>
  <c r="AN83" i="1"/>
  <c r="AV83" i="1"/>
  <c r="AM83" i="1"/>
  <c r="AG83" i="1"/>
  <c r="X83" i="1"/>
  <c r="Y83" i="1"/>
  <c r="AL83" i="1"/>
  <c r="AK83" i="1"/>
  <c r="AJ83" i="1"/>
  <c r="AH83" i="1"/>
  <c r="AE83" i="1"/>
  <c r="AD83" i="1"/>
  <c r="AA83" i="1"/>
  <c r="U83" i="1"/>
  <c r="AU80" i="1"/>
  <c r="AU82" i="1"/>
  <c r="AU83" i="1" s="1"/>
  <c r="AI80" i="1"/>
  <c r="AI82" i="1"/>
  <c r="AI83" i="1" s="1"/>
  <c r="AC83" i="1"/>
  <c r="AB83" i="1"/>
  <c r="Z83" i="1"/>
  <c r="W83" i="1"/>
  <c r="V83" i="1"/>
  <c r="T83" i="1"/>
  <c r="AT83" i="1"/>
  <c r="R77" i="1"/>
  <c r="K71" i="1"/>
  <c r="Q77" i="1"/>
  <c r="O81" i="1"/>
  <c r="O77" i="1"/>
  <c r="O71" i="1"/>
  <c r="N74" i="1"/>
  <c r="K77" i="1"/>
  <c r="N77" i="1"/>
  <c r="I77" i="1"/>
  <c r="O74" i="1"/>
  <c r="Q71" i="1"/>
  <c r="P77" i="1"/>
  <c r="Q81" i="1"/>
  <c r="P81" i="1"/>
  <c r="P74" i="1"/>
  <c r="H71" i="1"/>
  <c r="P71" i="1"/>
  <c r="N81" i="1"/>
  <c r="L77" i="1"/>
  <c r="J74" i="1"/>
  <c r="L74" i="1"/>
  <c r="J71" i="1"/>
  <c r="N71" i="1"/>
  <c r="F71" i="1"/>
  <c r="R81" i="1"/>
  <c r="J77" i="1"/>
  <c r="R71" i="1"/>
  <c r="I81" i="1"/>
  <c r="I71" i="1"/>
  <c r="I74" i="1"/>
  <c r="G77" i="1"/>
  <c r="N82" i="1"/>
  <c r="O82" i="1"/>
  <c r="S77" i="1"/>
  <c r="Q74" i="1"/>
  <c r="K81" i="1"/>
  <c r="M74" i="1"/>
  <c r="L71" i="1"/>
  <c r="K74" i="1"/>
  <c r="Q82" i="1"/>
  <c r="M71" i="1"/>
  <c r="H77" i="1"/>
  <c r="H82" i="1"/>
  <c r="H81" i="1"/>
  <c r="H74" i="1"/>
  <c r="G74" i="1"/>
  <c r="F81" i="1"/>
  <c r="F77" i="1"/>
  <c r="L81" i="1"/>
  <c r="R74" i="1"/>
  <c r="F74" i="1"/>
  <c r="S81" i="1"/>
  <c r="M77" i="1"/>
  <c r="M81" i="1"/>
  <c r="G81" i="1"/>
  <c r="F82" i="1"/>
  <c r="G71" i="1"/>
  <c r="L82" i="1"/>
  <c r="J81" i="1"/>
  <c r="J82" i="1"/>
  <c r="S71" i="1"/>
  <c r="M82" i="1"/>
  <c r="S73" i="1"/>
  <c r="S74" i="1" s="1"/>
  <c r="S79" i="1"/>
  <c r="G82" i="1"/>
  <c r="P80" i="1"/>
  <c r="P82" i="1"/>
  <c r="R80" i="1"/>
  <c r="R82" i="1"/>
  <c r="I80" i="1"/>
  <c r="I82" i="1"/>
  <c r="K80" i="1"/>
  <c r="K82" i="1"/>
  <c r="N83" i="1" l="1"/>
  <c r="Q83" i="1"/>
  <c r="O83" i="1"/>
  <c r="K83" i="1"/>
  <c r="P83" i="1"/>
  <c r="R83" i="1"/>
  <c r="I83" i="1"/>
  <c r="H83" i="1"/>
  <c r="F83" i="1"/>
  <c r="L83" i="1"/>
  <c r="G83" i="1"/>
  <c r="M83" i="1"/>
  <c r="J83" i="1"/>
  <c r="S80" i="1"/>
  <c r="S82" i="1"/>
  <c r="S83" i="1" s="1"/>
  <c r="AY69" i="1" l="1"/>
  <c r="AY76" i="1"/>
  <c r="AY78" i="1"/>
  <c r="AY75" i="1"/>
  <c r="AY82" i="1" l="1"/>
  <c r="AY79" i="1"/>
  <c r="AY81" i="1"/>
  <c r="AY71" i="1"/>
  <c r="AY77" i="1"/>
  <c r="AY80" i="1"/>
  <c r="BN10" i="1"/>
  <c r="BN84" i="1" s="1"/>
  <c r="D9" i="5"/>
  <c r="E9" i="5" s="1"/>
  <c r="D8" i="5"/>
  <c r="E8" i="5" s="1"/>
  <c r="E4" i="5"/>
  <c r="E3" i="5"/>
  <c r="J2" i="6" l="1"/>
  <c r="F3" i="6" s="1"/>
  <c r="AY83" i="1"/>
  <c r="E5" i="5"/>
  <c r="E6" i="5" s="1"/>
  <c r="E7" i="5" s="1"/>
  <c r="E10" i="5"/>
  <c r="E11" i="5" s="1"/>
  <c r="E12" i="5" s="1"/>
  <c r="E13" i="5" s="1"/>
  <c r="E14" i="5" s="1"/>
  <c r="G3" i="6" l="1"/>
  <c r="E16" i="5"/>
  <c r="L9" i="2" l="1"/>
  <c r="G9" i="2"/>
  <c r="C9" i="2"/>
  <c r="N8" i="2"/>
  <c r="H8" i="2"/>
  <c r="J8" i="2" s="1"/>
  <c r="E8" i="2"/>
  <c r="M7" i="2"/>
  <c r="N7" i="2" s="1"/>
  <c r="H7" i="2"/>
  <c r="J7" i="2" s="1"/>
  <c r="E7" i="2"/>
  <c r="N6" i="2"/>
  <c r="H6" i="2"/>
  <c r="J6" i="2" s="1"/>
  <c r="E6" i="2"/>
  <c r="N5" i="2"/>
  <c r="H5" i="2"/>
  <c r="J5" i="2" s="1"/>
  <c r="E5" i="2"/>
  <c r="N4" i="2"/>
  <c r="H4" i="2"/>
  <c r="E4" i="2"/>
  <c r="N3" i="2"/>
  <c r="H3" i="2"/>
  <c r="J3" i="2" s="1"/>
  <c r="E3" i="2"/>
  <c r="E9" i="2" l="1"/>
  <c r="E11" i="2" s="1"/>
  <c r="E12" i="2" s="1"/>
  <c r="H9" i="2"/>
  <c r="N9" i="2"/>
  <c r="N10" i="2" s="1"/>
  <c r="N11" i="2" s="1"/>
  <c r="N12" i="2" s="1"/>
  <c r="J4" i="2"/>
  <c r="J9" i="2" s="1"/>
  <c r="J10" i="2" s="1"/>
  <c r="J11" i="2" s="1"/>
  <c r="J12" i="2" s="1"/>
  <c r="K12" i="2" s="1"/>
  <c r="P12" i="2" l="1"/>
  <c r="BS25" i="1" l="1"/>
  <c r="BS10" i="1"/>
  <c r="BS17" i="1"/>
  <c r="BS27" i="1"/>
  <c r="BS20" i="1"/>
  <c r="BS31" i="1"/>
  <c r="BS37" i="1"/>
  <c r="BS16" i="1"/>
  <c r="BS18" i="1"/>
  <c r="BS21" i="1"/>
  <c r="BS29" i="1"/>
  <c r="BS34" i="1"/>
  <c r="BS36" i="1"/>
  <c r="BS42" i="1"/>
  <c r="BS15" i="1"/>
  <c r="BS23" i="1"/>
  <c r="BS41" i="1"/>
  <c r="BS12" i="1"/>
  <c r="BS14" i="1"/>
  <c r="BS22" i="1"/>
  <c r="BS26" i="1"/>
  <c r="BS33" i="1"/>
  <c r="BS35" i="1"/>
  <c r="BS40" i="1"/>
  <c r="BS39" i="1"/>
  <c r="BS43" i="1"/>
  <c r="BS13" i="1"/>
  <c r="BS19" i="1"/>
  <c r="BS24" i="1"/>
  <c r="BS28" i="1"/>
  <c r="BS32" i="1"/>
  <c r="BS38" i="1"/>
  <c r="BS11" i="1"/>
  <c r="BS30" i="1"/>
  <c r="BS9" i="1" l="1"/>
  <c r="BR41" i="1" l="1"/>
  <c r="BR40" i="1"/>
  <c r="BR39" i="1"/>
  <c r="BR38" i="1"/>
  <c r="BR37" i="1"/>
  <c r="BR36" i="1"/>
  <c r="BR35" i="1"/>
  <c r="BR34" i="1"/>
  <c r="BR33" i="1"/>
  <c r="BR32" i="1"/>
  <c r="BR26" i="1"/>
  <c r="BR27" i="1"/>
  <c r="BR28" i="1"/>
  <c r="BR31" i="1"/>
  <c r="BR30" i="1"/>
  <c r="BR29" i="1"/>
  <c r="BQ30" i="1" l="1"/>
  <c r="BQ39" i="1"/>
  <c r="BQ27" i="1"/>
  <c r="BQ28" i="1"/>
  <c r="BQ32" i="1"/>
  <c r="BQ38" i="1"/>
  <c r="BQ37" i="1"/>
  <c r="BQ29" i="1"/>
  <c r="BQ34" i="1"/>
  <c r="BQ36" i="1"/>
  <c r="BQ31" i="1"/>
  <c r="BQ41" i="1"/>
  <c r="BQ26" i="1"/>
  <c r="BQ33" i="1"/>
  <c r="BQ35" i="1"/>
  <c r="BQ40" i="1"/>
  <c r="BP38" i="1" l="1"/>
  <c r="BO38" i="1" s="1"/>
  <c r="CD38" i="1" s="1"/>
  <c r="BP27" i="1"/>
  <c r="BO27" i="1" s="1"/>
  <c r="CD27" i="1" s="1"/>
  <c r="BP28" i="1"/>
  <c r="BO28" i="1" s="1"/>
  <c r="CD28" i="1" s="1"/>
  <c r="BP30" i="1"/>
  <c r="BO30" i="1" s="1"/>
  <c r="CD30" i="1" s="1"/>
  <c r="BP31" i="1"/>
  <c r="BO31" i="1" s="1"/>
  <c r="CD31" i="1" s="1"/>
  <c r="BP40" i="1"/>
  <c r="BO40" i="1" s="1"/>
  <c r="CD40" i="1" s="1"/>
  <c r="BP29" i="1"/>
  <c r="BO29" i="1" s="1"/>
  <c r="CD29" i="1" s="1"/>
  <c r="BP35" i="1"/>
  <c r="BO35" i="1" s="1"/>
  <c r="CD35" i="1" s="1"/>
  <c r="BP33" i="1"/>
  <c r="BO33" i="1" s="1"/>
  <c r="CD33" i="1" s="1"/>
  <c r="BP41" i="1"/>
  <c r="BO41" i="1" s="1"/>
  <c r="CD41" i="1" s="1"/>
  <c r="BP37" i="1"/>
  <c r="BO37" i="1" s="1"/>
  <c r="CD37" i="1" s="1"/>
  <c r="BP26" i="1"/>
  <c r="BO26" i="1" s="1"/>
  <c r="CD26" i="1" s="1"/>
  <c r="BP39" i="1"/>
  <c r="BO39" i="1" s="1"/>
  <c r="CD39" i="1" s="1"/>
  <c r="BP36" i="1"/>
  <c r="BO36" i="1" s="1"/>
  <c r="CD36" i="1" s="1"/>
  <c r="BP34" i="1"/>
  <c r="BO34" i="1" s="1"/>
  <c r="CD34" i="1" s="1"/>
  <c r="BP32" i="1"/>
  <c r="BO32" i="1" s="1"/>
  <c r="CD32" i="1" s="1"/>
  <c r="BR25" i="1" l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Q25" i="1" l="1"/>
  <c r="BQ11" i="1"/>
  <c r="BQ15" i="1"/>
  <c r="BQ23" i="1"/>
  <c r="BQ42" i="1"/>
  <c r="BQ17" i="1"/>
  <c r="BQ20" i="1"/>
  <c r="BQ12" i="1"/>
  <c r="BQ14" i="1"/>
  <c r="BQ22" i="1"/>
  <c r="BQ13" i="1"/>
  <c r="BQ19" i="1"/>
  <c r="BQ24" i="1"/>
  <c r="BQ43" i="1"/>
  <c r="BQ10" i="1"/>
  <c r="BQ16" i="1"/>
  <c r="BQ18" i="1"/>
  <c r="BQ21" i="1"/>
  <c r="BV27" i="1"/>
  <c r="AY70" i="1"/>
  <c r="BV41" i="1"/>
  <c r="BV31" i="1"/>
  <c r="BV37" i="1"/>
  <c r="BV26" i="1"/>
  <c r="BV33" i="1"/>
  <c r="BV35" i="1"/>
  <c r="BV40" i="1"/>
  <c r="BV28" i="1"/>
  <c r="BV32" i="1"/>
  <c r="BV38" i="1"/>
  <c r="BV29" i="1"/>
  <c r="BV34" i="1"/>
  <c r="BV36" i="1"/>
  <c r="BV39" i="1"/>
  <c r="BV30" i="1"/>
  <c r="J5" i="6" l="1"/>
  <c r="B14" i="6" s="1"/>
  <c r="F14" i="6" s="1"/>
  <c r="G14" i="6" s="1"/>
  <c r="K5" i="6"/>
  <c r="B15" i="6" s="1"/>
  <c r="F15" i="6" s="1"/>
  <c r="G15" i="6" s="1"/>
  <c r="BP42" i="1"/>
  <c r="BO42" i="1" s="1"/>
  <c r="BP14" i="1"/>
  <c r="BP21" i="1"/>
  <c r="BP24" i="1"/>
  <c r="BP18" i="1"/>
  <c r="BP20" i="1"/>
  <c r="BP25" i="1"/>
  <c r="BP12" i="1"/>
  <c r="BP22" i="1"/>
  <c r="BP43" i="1"/>
  <c r="BO43" i="1" s="1"/>
  <c r="BP13" i="1"/>
  <c r="BP11" i="1"/>
  <c r="BP17" i="1"/>
  <c r="BP10" i="1"/>
  <c r="BP23" i="1"/>
  <c r="BP15" i="1"/>
  <c r="BP16" i="1"/>
  <c r="BP19" i="1"/>
  <c r="AY72" i="1"/>
  <c r="F17" i="6" l="1"/>
  <c r="G17" i="6" s="1"/>
  <c r="G16" i="6"/>
  <c r="BV18" i="1"/>
  <c r="BO18" i="1"/>
  <c r="CD18" i="1" s="1"/>
  <c r="BV25" i="1"/>
  <c r="BO25" i="1"/>
  <c r="CD25" i="1" s="1"/>
  <c r="BV20" i="1"/>
  <c r="BO20" i="1"/>
  <c r="CD20" i="1" s="1"/>
  <c r="BV19" i="1"/>
  <c r="BO19" i="1"/>
  <c r="CD19" i="1" s="1"/>
  <c r="BV15" i="1"/>
  <c r="BO15" i="1"/>
  <c r="CD15" i="1" s="1"/>
  <c r="BV13" i="1"/>
  <c r="BO13" i="1"/>
  <c r="CD13" i="1" s="1"/>
  <c r="BV12" i="1"/>
  <c r="BO12" i="1"/>
  <c r="CD12" i="1" s="1"/>
  <c r="BV21" i="1"/>
  <c r="BO21" i="1"/>
  <c r="CD21" i="1" s="1"/>
  <c r="BV11" i="1"/>
  <c r="BO11" i="1"/>
  <c r="CD11" i="1" s="1"/>
  <c r="BV24" i="1"/>
  <c r="BO24" i="1"/>
  <c r="CD24" i="1" s="1"/>
  <c r="BV23" i="1"/>
  <c r="BO23" i="1"/>
  <c r="CD23" i="1" s="1"/>
  <c r="BV14" i="1"/>
  <c r="BO14" i="1"/>
  <c r="CD14" i="1" s="1"/>
  <c r="BV17" i="1"/>
  <c r="BO17" i="1"/>
  <c r="CD17" i="1" s="1"/>
  <c r="BV16" i="1"/>
  <c r="BO16" i="1"/>
  <c r="CD16" i="1" s="1"/>
  <c r="BV10" i="1"/>
  <c r="BO10" i="1"/>
  <c r="CD10" i="1" s="1"/>
  <c r="BV22" i="1"/>
  <c r="BO22" i="1"/>
  <c r="CD22" i="1" s="1"/>
  <c r="AY73" i="1"/>
  <c r="G18" i="6" l="1"/>
  <c r="G19" i="6" s="1"/>
  <c r="G20" i="6" s="1"/>
  <c r="AY74" i="1"/>
  <c r="BR43" i="1" l="1"/>
  <c r="BR42" i="1"/>
  <c r="BX41" i="1"/>
  <c r="BY41" i="1" s="1"/>
  <c r="CA41" i="1" s="1"/>
  <c r="BX40" i="1"/>
  <c r="BY40" i="1" s="1"/>
  <c r="CA40" i="1" s="1"/>
  <c r="BX39" i="1"/>
  <c r="BY39" i="1" s="1"/>
  <c r="CA39" i="1" s="1"/>
  <c r="BX38" i="1"/>
  <c r="BY38" i="1" s="1"/>
  <c r="CA38" i="1" s="1"/>
  <c r="BX37" i="1"/>
  <c r="BY37" i="1" s="1"/>
  <c r="CA37" i="1" s="1"/>
  <c r="BX36" i="1"/>
  <c r="BY36" i="1" s="1"/>
  <c r="CA36" i="1" s="1"/>
  <c r="BX35" i="1"/>
  <c r="BY35" i="1" s="1"/>
  <c r="CA35" i="1" s="1"/>
  <c r="BX34" i="1"/>
  <c r="BY34" i="1" s="1"/>
  <c r="CA34" i="1" s="1"/>
  <c r="BX33" i="1"/>
  <c r="BY33" i="1" s="1"/>
  <c r="CA33" i="1" s="1"/>
  <c r="BX32" i="1"/>
  <c r="BY32" i="1" s="1"/>
  <c r="CA32" i="1" s="1"/>
  <c r="BX26" i="1"/>
  <c r="BY26" i="1" s="1"/>
  <c r="CA26" i="1" s="1"/>
  <c r="BX27" i="1"/>
  <c r="BY27" i="1" s="1"/>
  <c r="CA27" i="1" s="1"/>
  <c r="BX28" i="1"/>
  <c r="BY28" i="1" s="1"/>
  <c r="CA28" i="1" s="1"/>
  <c r="BX31" i="1"/>
  <c r="BY31" i="1" s="1"/>
  <c r="CA31" i="1" s="1"/>
  <c r="BX30" i="1"/>
  <c r="BY30" i="1" s="1"/>
  <c r="CA30" i="1" s="1"/>
  <c r="BX29" i="1"/>
  <c r="BY29" i="1" s="1"/>
  <c r="CA29" i="1" s="1"/>
  <c r="BX25" i="1"/>
  <c r="BY25" i="1" s="1"/>
  <c r="CA25" i="1" s="1"/>
  <c r="BX24" i="1"/>
  <c r="BY24" i="1" s="1"/>
  <c r="CA24" i="1" s="1"/>
  <c r="BX23" i="1"/>
  <c r="BX22" i="1"/>
  <c r="BY22" i="1" s="1"/>
  <c r="CA22" i="1" s="1"/>
  <c r="BX21" i="1"/>
  <c r="BX20" i="1"/>
  <c r="BX19" i="1"/>
  <c r="BX18" i="1"/>
  <c r="BX17" i="1"/>
  <c r="BX16" i="1"/>
  <c r="BY16" i="1" s="1"/>
  <c r="CA16" i="1" s="1"/>
  <c r="BX15" i="1"/>
  <c r="BX14" i="1"/>
  <c r="BX13" i="1"/>
  <c r="BX12" i="1"/>
  <c r="BX11" i="1"/>
  <c r="BY11" i="1" s="1"/>
  <c r="CA11" i="1" s="1"/>
  <c r="BX10" i="1"/>
  <c r="BY10" i="1" s="1"/>
  <c r="CA10" i="1" s="1"/>
  <c r="BY20" i="1" l="1"/>
  <c r="CA20" i="1" s="1"/>
  <c r="BY17" i="1"/>
  <c r="CA17" i="1" s="1"/>
  <c r="BY13" i="1"/>
  <c r="CA13" i="1" s="1"/>
  <c r="BY19" i="1"/>
  <c r="CA19" i="1" s="1"/>
  <c r="BY12" i="1"/>
  <c r="CA12" i="1" s="1"/>
  <c r="BY14" i="1"/>
  <c r="CA14" i="1" s="1"/>
  <c r="BY15" i="1"/>
  <c r="CA15" i="1" s="1"/>
  <c r="BY23" i="1"/>
  <c r="CA23" i="1" s="1"/>
  <c r="BY18" i="1"/>
  <c r="CA18" i="1" s="1"/>
  <c r="BY21" i="1"/>
  <c r="CA21" i="1" s="1"/>
  <c r="BR9" i="1"/>
  <c r="BV42" i="1"/>
  <c r="BX43" i="1"/>
  <c r="BY43" i="1" s="1"/>
  <c r="CA43" i="1" s="1"/>
  <c r="BR44" i="1"/>
  <c r="BX42" i="1"/>
  <c r="BY42" i="1" s="1"/>
  <c r="CA42" i="1" s="1"/>
  <c r="K2" i="6" l="1"/>
  <c r="F4" i="6" s="1"/>
  <c r="BV43" i="1"/>
  <c r="BQ9" i="1"/>
  <c r="BQ44" i="1"/>
  <c r="G4" i="6" l="1"/>
  <c r="G7" i="6" s="1"/>
  <c r="G8" i="6" s="1"/>
  <c r="G9" i="6" s="1"/>
  <c r="G23" i="6" s="1"/>
  <c r="F7" i="6"/>
  <c r="BP44" i="1"/>
  <c r="BO44" i="1" s="1"/>
  <c r="BP9" i="1"/>
</calcChain>
</file>

<file path=xl/sharedStrings.xml><?xml version="1.0" encoding="utf-8"?>
<sst xmlns="http://schemas.openxmlformats.org/spreadsheetml/2006/main" count="2001" uniqueCount="180">
  <si>
    <t xml:space="preserve">MorNiNg </t>
  </si>
  <si>
    <t xml:space="preserve">EvENiNg </t>
  </si>
  <si>
    <t xml:space="preserve">Night 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</si>
  <si>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</si>
  <si>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</si>
  <si>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</si>
  <si>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</si>
  <si>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</si>
  <si>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</si>
  <si>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</si>
  <si>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</si>
  <si>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</si>
  <si>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</si>
  <si>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Paid Days</t>
  </si>
  <si>
    <t>Extra Duty Normal</t>
  </si>
  <si>
    <t>Extra double duty on Off days</t>
  </si>
  <si>
    <t xml:space="preserve">Remarks </t>
  </si>
  <si>
    <t>Paid days as Wages sheet</t>
  </si>
  <si>
    <t>Variance</t>
  </si>
  <si>
    <t>Double duty Rate per hRs</t>
  </si>
  <si>
    <t>Total Doublr duty Hrs</t>
  </si>
  <si>
    <t>Extra Duty gross</t>
  </si>
  <si>
    <t>Paid in wages sheet</t>
  </si>
  <si>
    <t>O</t>
  </si>
  <si>
    <t>M</t>
  </si>
  <si>
    <t>A</t>
  </si>
  <si>
    <t>E</t>
  </si>
  <si>
    <t>N</t>
  </si>
  <si>
    <t>M+E</t>
  </si>
  <si>
    <t>DEEPAK</t>
  </si>
  <si>
    <t>M+N</t>
  </si>
  <si>
    <t>Total</t>
  </si>
  <si>
    <t>EMP ID</t>
  </si>
  <si>
    <t>Designation</t>
  </si>
  <si>
    <t>S.No</t>
  </si>
  <si>
    <t>Remarks</t>
  </si>
  <si>
    <t>Observation</t>
  </si>
  <si>
    <t>N+M</t>
  </si>
  <si>
    <t>Evening</t>
  </si>
  <si>
    <t>Grand Total</t>
  </si>
  <si>
    <t>P/GH</t>
  </si>
  <si>
    <t>GH</t>
  </si>
  <si>
    <t>MON</t>
  </si>
  <si>
    <t>SUN</t>
  </si>
  <si>
    <t>TUE</t>
  </si>
  <si>
    <t>SAT</t>
  </si>
  <si>
    <t>THU</t>
  </si>
  <si>
    <t>WED</t>
  </si>
  <si>
    <t>FRI</t>
  </si>
  <si>
    <t>GH Paid</t>
  </si>
  <si>
    <t>Cateriese</t>
  </si>
  <si>
    <t>Nos</t>
  </si>
  <si>
    <t xml:space="preserve">Att. </t>
  </si>
  <si>
    <t xml:space="preserve">Rate </t>
  </si>
  <si>
    <t xml:space="preserve"> AMOUNT </t>
  </si>
  <si>
    <t>SUPERVISOR</t>
  </si>
  <si>
    <t>S.M.T</t>
  </si>
  <si>
    <t>BARBER</t>
  </si>
  <si>
    <t>TAILOR</t>
  </si>
  <si>
    <t>S.D.A</t>
  </si>
  <si>
    <t>G.D.A</t>
  </si>
  <si>
    <t>SGST, CGST 18%</t>
  </si>
  <si>
    <t>Extra Duty</t>
  </si>
  <si>
    <t>Hrs</t>
  </si>
  <si>
    <t>MW</t>
  </si>
  <si>
    <t>ESI</t>
  </si>
  <si>
    <t>Name As per Master</t>
  </si>
  <si>
    <t>Off Days for Salary Sheet</t>
  </si>
  <si>
    <t xml:space="preserve">Total present for Billing </t>
  </si>
  <si>
    <t>HK</t>
  </si>
  <si>
    <t>M002</t>
  </si>
  <si>
    <t>JAGVIR SINGH</t>
  </si>
  <si>
    <t>M003</t>
  </si>
  <si>
    <t>RAMRAJ</t>
  </si>
  <si>
    <t>M006</t>
  </si>
  <si>
    <t>SARJU PATEL</t>
  </si>
  <si>
    <t>M012</t>
  </si>
  <si>
    <t>SHIV KUMAR</t>
  </si>
  <si>
    <t>M015</t>
  </si>
  <si>
    <t>DINESH</t>
  </si>
  <si>
    <t>M016</t>
  </si>
  <si>
    <t>ARVIND YADAV</t>
  </si>
  <si>
    <t>M017</t>
  </si>
  <si>
    <t>NASIMA KHATUN</t>
  </si>
  <si>
    <t>M018</t>
  </si>
  <si>
    <t>VIRENDER KUMAR</t>
  </si>
  <si>
    <t>M025</t>
  </si>
  <si>
    <t>RAVI KUMAR</t>
  </si>
  <si>
    <t>M028</t>
  </si>
  <si>
    <t>PREM PANDAY</t>
  </si>
  <si>
    <t>M033</t>
  </si>
  <si>
    <t>M040</t>
  </si>
  <si>
    <t>ANKITA SINGH</t>
  </si>
  <si>
    <t>M047</t>
  </si>
  <si>
    <t>INDER JEET</t>
  </si>
  <si>
    <t>M048</t>
  </si>
  <si>
    <t xml:space="preserve">DINESH KUMAR </t>
  </si>
  <si>
    <t>M053</t>
  </si>
  <si>
    <t>KAMAL SINGH</t>
  </si>
  <si>
    <t>M055</t>
  </si>
  <si>
    <t>VIKAS</t>
  </si>
  <si>
    <t>Supervisor</t>
  </si>
  <si>
    <t>\</t>
  </si>
  <si>
    <t>AMAN</t>
  </si>
  <si>
    <t>M094</t>
  </si>
  <si>
    <t>MANISH</t>
  </si>
  <si>
    <t>ROHIT</t>
  </si>
  <si>
    <t>M099</t>
  </si>
  <si>
    <t>M0100</t>
  </si>
  <si>
    <t>M0107</t>
  </si>
  <si>
    <t>RATNESH</t>
  </si>
  <si>
    <t>MUNNA</t>
  </si>
  <si>
    <t>M0109</t>
  </si>
  <si>
    <t>M0116</t>
  </si>
  <si>
    <t>M0120</t>
  </si>
  <si>
    <t>MANOJ</t>
  </si>
  <si>
    <t>M0123</t>
  </si>
  <si>
    <t>GAJENDER</t>
  </si>
  <si>
    <t>M0125</t>
  </si>
  <si>
    <t>TOWER 2  STAFF</t>
  </si>
  <si>
    <t>TOWER 1 STAFF</t>
  </si>
  <si>
    <t>ATTENDANCE OF HK</t>
  </si>
  <si>
    <t>TOTAL</t>
  </si>
  <si>
    <t>DATE</t>
  </si>
  <si>
    <t>NO of Employees</t>
  </si>
  <si>
    <t>Rate</t>
  </si>
  <si>
    <t xml:space="preserve">No Of days </t>
  </si>
  <si>
    <t>Amount</t>
  </si>
  <si>
    <t>Hk Staff</t>
  </si>
  <si>
    <t>Add :- GST @ 18%</t>
  </si>
  <si>
    <t>ESIC 3.25%</t>
  </si>
  <si>
    <t>Billing Amout</t>
  </si>
  <si>
    <t>M0129</t>
  </si>
  <si>
    <t>RITESH</t>
  </si>
  <si>
    <t>MANPOWER</t>
  </si>
  <si>
    <t>GDA</t>
  </si>
  <si>
    <t>Rate per day</t>
  </si>
  <si>
    <t xml:space="preserve">SS Bill Detalis </t>
  </si>
  <si>
    <t>OT</t>
  </si>
  <si>
    <t>BGV</t>
  </si>
  <si>
    <t>Esic 3.25%</t>
  </si>
  <si>
    <t xml:space="preserve">Note :- If case GH will take 1 day extra </t>
  </si>
  <si>
    <t>MINKU</t>
  </si>
  <si>
    <t>M0130</t>
  </si>
  <si>
    <t>RAM PARVESH</t>
  </si>
  <si>
    <t>M0131</t>
  </si>
  <si>
    <t xml:space="preserve">Plus 360 Bill Details </t>
  </si>
  <si>
    <t>SATENDER</t>
  </si>
  <si>
    <t>M0132</t>
  </si>
  <si>
    <t>M0133</t>
  </si>
  <si>
    <t>POOJA</t>
  </si>
  <si>
    <t>M0134</t>
  </si>
  <si>
    <t>M0135</t>
  </si>
  <si>
    <t>SANTOSH</t>
  </si>
  <si>
    <t>ABDULKALAM</t>
  </si>
  <si>
    <t xml:space="preserve">Absent </t>
  </si>
  <si>
    <t>E+N</t>
  </si>
  <si>
    <t xml:space="preserve">Morning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</si>
  <si>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</si>
  <si>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</si>
  <si>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</si>
  <si>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</si>
  <si>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</si>
  <si>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t>HOUSE KEEPING AT MAX  SUPER SPECIALITY HOSPITAL   SHALIMAR BAGH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</si>
  <si>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Oct'2023</t>
    </r>
  </si>
  <si>
    <t>CATS EMP ID</t>
  </si>
  <si>
    <t>U052M048</t>
  </si>
  <si>
    <t>U052M0107</t>
  </si>
  <si>
    <t>U052M0109</t>
  </si>
  <si>
    <t>U052M0116</t>
  </si>
  <si>
    <t>M120</t>
  </si>
  <si>
    <t>M123</t>
  </si>
  <si>
    <t>M125</t>
  </si>
  <si>
    <t>M129</t>
  </si>
  <si>
    <t>M130</t>
  </si>
  <si>
    <t>M131</t>
  </si>
  <si>
    <t>M132</t>
  </si>
  <si>
    <t>M133</t>
  </si>
  <si>
    <t>M134</t>
  </si>
  <si>
    <t>M135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</si>
</sst>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ddd"/>
    <numFmt numFmtId="166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4" fillId="0" borderId="0"/>
    <xf numFmtId="0" fontId="4" fillId="0" borderId="0"/>
    <xf numFmtId="0" fontId="4" fillId="0" borderId="0" applyNumberFormat="0" applyFill="0" applyBorder="0" applyAlignment="0" applyProtection="0"/>
  </cellStyleXfs>
  <cellXfs count="146">
    <xf numFmtId="0" fontId="0" fillId="0" borderId="0" xfId="0"/>
    <xf numFmtId="0" fontId="2" fillId="2" borderId="1" xfId="0" applyFont="1" applyFill="1" applyBorder="1" applyAlignment="1">
      <alignment horizontal="center" vertical="center" textRotation="90"/>
    </xf>
    <xf numFmtId="0" fontId="0" fillId="3" borderId="0" xfId="0" applyFill="1"/>
    <xf numFmtId="0" fontId="2" fillId="4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1" fontId="0" fillId="3" borderId="0" xfId="0" applyNumberFormat="1" applyFill="1"/>
    <xf numFmtId="0" fontId="0" fillId="0" borderId="1" xfId="0" applyBorder="1"/>
    <xf numFmtId="0" fontId="0" fillId="3" borderId="2" xfId="0" applyFill="1" applyBorder="1"/>
    <xf numFmtId="0" fontId="3" fillId="3" borderId="0" xfId="0" applyFont="1" applyFill="1" applyAlignment="1">
      <alignment horizontal="center" vertical="center"/>
    </xf>
    <xf numFmtId="0" fontId="6" fillId="9" borderId="0" xfId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6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6" fontId="3" fillId="3" borderId="0" xfId="0" applyNumberFormat="1" applyFont="1" applyFill="1" applyAlignment="1">
      <alignment horizontal="center" vertical="center"/>
    </xf>
    <xf numFmtId="1" fontId="0" fillId="0" borderId="0" xfId="0" applyNumberFormat="1"/>
    <xf numFmtId="0" fontId="2" fillId="5" borderId="4" xfId="0" applyFont="1" applyFill="1" applyBorder="1" applyAlignment="1">
      <alignment horizontal="center" vertical="center" textRotation="90"/>
    </xf>
    <xf numFmtId="0" fontId="0" fillId="0" borderId="5" xfId="0" applyBorder="1"/>
    <xf numFmtId="2" fontId="3" fillId="3" borderId="1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2" fillId="0" borderId="1" xfId="0" applyFont="1" applyBorder="1"/>
    <xf numFmtId="165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/>
    </xf>
    <xf numFmtId="1" fontId="10" fillId="3" borderId="1" xfId="0" applyNumberFormat="1" applyFont="1" applyFill="1" applyBorder="1" applyAlignment="1">
      <alignment horizontal="right" vertical="center"/>
    </xf>
    <xf numFmtId="166" fontId="10" fillId="3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6" xfId="0" applyFont="1" applyBorder="1" applyProtection="1">
      <protection hidden="1"/>
    </xf>
    <xf numFmtId="0" fontId="13" fillId="0" borderId="1" xfId="0" applyFont="1" applyBorder="1"/>
    <xf numFmtId="0" fontId="14" fillId="0" borderId="1" xfId="0" applyFont="1" applyBorder="1" applyAlignment="1">
      <alignment horizontal="left" vertical="top"/>
    </xf>
    <xf numFmtId="0" fontId="15" fillId="3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/>
    <xf numFmtId="0" fontId="16" fillId="3" borderId="1" xfId="0" applyFont="1" applyFill="1" applyBorder="1"/>
    <xf numFmtId="165" fontId="4" fillId="3" borderId="1" xfId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1" fontId="1" fillId="13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14" borderId="1" xfId="0" applyNumberFormat="1" applyFill="1" applyBorder="1" applyAlignment="1">
      <alignment horizontal="center"/>
    </xf>
    <xf numFmtId="1" fontId="0" fillId="14" borderId="1" xfId="0" applyNumberFormat="1" applyFill="1" applyBorder="1"/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2" fontId="1" fillId="13" borderId="1" xfId="0" applyNumberFormat="1" applyFont="1" applyFill="1" applyBorder="1" applyAlignment="1">
      <alignment horizontal="left" indent="2"/>
    </xf>
    <xf numFmtId="0" fontId="0" fillId="0" borderId="0" xfId="0" applyAlignment="1">
      <alignment vertical="center"/>
    </xf>
    <xf numFmtId="0" fontId="0" fillId="0" borderId="3" xfId="0" applyBorder="1"/>
    <xf numFmtId="1" fontId="2" fillId="7" borderId="3" xfId="0" applyNumberFormat="1" applyFon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164" fontId="7" fillId="11" borderId="7" xfId="0" applyNumberFormat="1" applyFont="1" applyFill="1" applyBorder="1" applyAlignment="1">
      <alignment horizontal="center" vertical="center" textRotation="90"/>
    </xf>
    <xf numFmtId="1" fontId="4" fillId="3" borderId="7" xfId="0" applyNumberFormat="1" applyFont="1" applyFill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6" fillId="3" borderId="12" xfId="0" applyFont="1" applyFill="1" applyBorder="1" applyAlignment="1">
      <alignment horizontal="center" vertical="center" textRotation="90"/>
    </xf>
    <xf numFmtId="0" fontId="6" fillId="3" borderId="13" xfId="0" applyFont="1" applyFill="1" applyBorder="1" applyAlignment="1">
      <alignment horizontal="center" vertical="center" textRotation="90" wrapText="1"/>
    </xf>
    <xf numFmtId="164" fontId="6" fillId="9" borderId="13" xfId="0" applyNumberFormat="1" applyFont="1" applyFill="1" applyBorder="1" applyAlignment="1">
      <alignment horizontal="center" vertical="center" textRotation="90"/>
    </xf>
    <xf numFmtId="164" fontId="6" fillId="9" borderId="13" xfId="0" applyNumberFormat="1" applyFont="1" applyFill="1" applyBorder="1" applyAlignment="1">
      <alignment horizontal="center" vertical="center" textRotation="90" wrapText="1"/>
    </xf>
    <xf numFmtId="164" fontId="6" fillId="9" borderId="14" xfId="0" applyNumberFormat="1" applyFont="1" applyFill="1" applyBorder="1" applyAlignment="1">
      <alignment horizontal="center" vertical="center" textRotation="90"/>
    </xf>
    <xf numFmtId="1" fontId="4" fillId="3" borderId="15" xfId="0" applyNumberFormat="1" applyFont="1" applyFill="1" applyBorder="1" applyAlignment="1">
      <alignment horizontal="center" vertical="center"/>
    </xf>
    <xf numFmtId="1" fontId="0" fillId="3" borderId="15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2" fillId="7" borderId="16" xfId="0" applyNumberFormat="1" applyFont="1" applyFill="1" applyBorder="1" applyAlignment="1">
      <alignment horizontal="center" vertical="center"/>
    </xf>
    <xf numFmtId="1" fontId="0" fillId="3" borderId="16" xfId="0" applyNumberFormat="1" applyFill="1" applyBorder="1" applyAlignment="1">
      <alignment horizontal="center"/>
    </xf>
    <xf numFmtId="1" fontId="0" fillId="3" borderId="17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5" fontId="21" fillId="3" borderId="13" xfId="0" applyNumberFormat="1" applyFont="1" applyFill="1" applyBorder="1" applyAlignment="1">
      <alignment horizontal="center" vertical="center" textRotation="90"/>
    </xf>
    <xf numFmtId="165" fontId="4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wrapText="1"/>
    </xf>
    <xf numFmtId="0" fontId="20" fillId="3" borderId="2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5" fillId="3" borderId="3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 wrapText="1"/>
    </xf>
    <xf numFmtId="0" fontId="0" fillId="3" borderId="3" xfId="0" applyFill="1" applyBorder="1"/>
    <xf numFmtId="165" fontId="4" fillId="3" borderId="3" xfId="1" applyNumberForma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/>
    </xf>
    <xf numFmtId="0" fontId="3" fillId="3" borderId="16" xfId="0" applyFont="1" applyFill="1" applyBorder="1" applyAlignment="1">
      <alignment horizontal="center" vertical="center"/>
    </xf>
    <xf numFmtId="165" fontId="22" fillId="3" borderId="16" xfId="1" applyNumberFormat="1" applyFont="1" applyFill="1" applyBorder="1" applyAlignment="1">
      <alignment horizontal="center" vertical="center"/>
    </xf>
    <xf numFmtId="1" fontId="4" fillId="3" borderId="17" xfId="0" applyNumberFormat="1" applyFont="1" applyFill="1" applyBorder="1" applyAlignment="1">
      <alignment horizontal="center" vertical="center"/>
    </xf>
    <xf numFmtId="0" fontId="0" fillId="0" borderId="2" xfId="0" applyBorder="1"/>
    <xf numFmtId="0" fontId="6" fillId="9" borderId="21" xfId="1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6" fillId="9" borderId="23" xfId="1" applyFont="1" applyFill="1" applyBorder="1" applyAlignment="1">
      <alignment horizontal="center" vertical="center"/>
    </xf>
    <xf numFmtId="0" fontId="6" fillId="9" borderId="24" xfId="1" applyFont="1" applyFill="1" applyBorder="1" applyAlignment="1">
      <alignment horizontal="center" vertical="center"/>
    </xf>
    <xf numFmtId="1" fontId="2" fillId="7" borderId="18" xfId="0" applyNumberFormat="1" applyFont="1" applyFill="1" applyBorder="1" applyAlignment="1">
      <alignment horizontal="center" vertical="center"/>
    </xf>
    <xf numFmtId="1" fontId="2" fillId="7" borderId="17" xfId="0" applyNumberFormat="1" applyFont="1" applyFill="1" applyBorder="1" applyAlignment="1">
      <alignment horizontal="center" vertical="center"/>
    </xf>
    <xf numFmtId="0" fontId="26" fillId="0" borderId="1" xfId="3" applyFont="1" applyBorder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0" fillId="6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26" fillId="0" borderId="1" xfId="4" applyFont="1" applyFill="1" applyBorder="1" applyAlignment="1">
      <alignment horizontal="center"/>
    </xf>
    <xf numFmtId="17" fontId="8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/>
  </cellXfs>
  <cellStyles count="5">
    <cellStyle name="=C:\WINNT\SYSTEM32\COMMAND.COM 2" xfId="4"/>
    <cellStyle name="Normal" xfId="0" builtinId="0"/>
    <cellStyle name="Normal 2 3 2" xfId="3"/>
    <cellStyle name="Normal 4" xfId="2"/>
    <cellStyle name="Normal_Sheet1" xfId="1"/>
  </cellStyles>
  <dxfs count="120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E2" sqref="E1:E1048576"/>
    </sheetView>
  </sheetViews>
  <sheetFormatPr defaultRowHeight="15" x14ac:dyDescent="0.25"/>
  <cols>
    <col min="1" max="1" width="26" customWidth="1"/>
    <col min="2" max="2" width="10.7109375" style="37" bestFit="1" customWidth="1"/>
    <col min="3" max="4" width="9.28515625" style="37" customWidth="1"/>
    <col min="5" max="5" width="9.28515625" style="94" hidden="1" customWidth="1"/>
    <col min="6" max="6" width="11" style="37" bestFit="1" customWidth="1"/>
    <col min="7" max="7" width="16" style="37" bestFit="1" customWidth="1"/>
    <col min="9" max="9" width="10" style="61" bestFit="1" customWidth="1"/>
    <col min="10" max="10" width="10.42578125" style="37" customWidth="1"/>
    <col min="11" max="11" width="5" style="37" bestFit="1" customWidth="1"/>
  </cols>
  <sheetData>
    <row r="1" spans="1:11" x14ac:dyDescent="0.25">
      <c r="A1" s="129" t="s">
        <v>146</v>
      </c>
      <c r="B1" s="129"/>
      <c r="C1" s="129"/>
      <c r="D1" s="129"/>
      <c r="E1" s="129"/>
      <c r="F1" s="129"/>
      <c r="G1" s="129"/>
      <c r="I1" s="130" t="s">
        <v>134</v>
      </c>
      <c r="J1" s="49" t="s">
        <v>101</v>
      </c>
      <c r="K1" s="49" t="s">
        <v>69</v>
      </c>
    </row>
    <row r="2" spans="1:11" ht="30" x14ac:dyDescent="0.25">
      <c r="A2" s="12"/>
      <c r="B2" s="50" t="s">
        <v>124</v>
      </c>
      <c r="C2" s="51" t="s">
        <v>125</v>
      </c>
      <c r="D2" s="57" t="s">
        <v>136</v>
      </c>
      <c r="E2" s="103">
        <v>45192</v>
      </c>
      <c r="F2" s="12" t="s">
        <v>126</v>
      </c>
      <c r="G2" s="49" t="s">
        <v>137</v>
      </c>
      <c r="I2" s="130"/>
      <c r="J2" s="49">
        <f>SUMIF('OCT 23'!E:E,'Daily cost sheet'!J1,'OCT 23'!BN:BN)</f>
        <v>51</v>
      </c>
      <c r="K2" s="49">
        <f>SUMIF('OCT 23'!E:E,'Daily cost sheet'!K1,'OCT 23'!BN:BN)</f>
        <v>706</v>
      </c>
    </row>
    <row r="3" spans="1:11" x14ac:dyDescent="0.25">
      <c r="A3" s="12" t="s">
        <v>101</v>
      </c>
      <c r="B3" s="49">
        <f>COUNTIF('OCT 23'!E:E,"supervisor")</f>
        <v>2</v>
      </c>
      <c r="C3" s="49">
        <f>24689+350</f>
        <v>25039</v>
      </c>
      <c r="D3" s="38">
        <f>C3/26</f>
        <v>963.03846153846155</v>
      </c>
      <c r="E3" s="38">
        <v>51</v>
      </c>
      <c r="F3" s="49">
        <f>J2</f>
        <v>51</v>
      </c>
      <c r="G3" s="38">
        <f>C3/26*F3</f>
        <v>49114.961538461539</v>
      </c>
    </row>
    <row r="4" spans="1:11" ht="15" customHeight="1" x14ac:dyDescent="0.25">
      <c r="A4" s="12" t="s">
        <v>135</v>
      </c>
      <c r="B4" s="49">
        <f>COUNTIF('OCT 23'!E:E,"hk")</f>
        <v>30</v>
      </c>
      <c r="C4" s="49">
        <f>20896+350</f>
        <v>21246</v>
      </c>
      <c r="D4" s="38">
        <f>C4/26</f>
        <v>817.15384615384619</v>
      </c>
      <c r="E4" s="38">
        <v>636</v>
      </c>
      <c r="F4" s="49">
        <f>K2</f>
        <v>706</v>
      </c>
      <c r="G4" s="38">
        <f>C4/26*F4</f>
        <v>576910.61538461538</v>
      </c>
      <c r="I4" s="130" t="s">
        <v>138</v>
      </c>
      <c r="J4" s="49" t="s">
        <v>101</v>
      </c>
      <c r="K4" s="49" t="s">
        <v>69</v>
      </c>
    </row>
    <row r="5" spans="1:11" x14ac:dyDescent="0.25">
      <c r="A5" s="12" t="s">
        <v>139</v>
      </c>
      <c r="B5" s="49"/>
      <c r="C5" s="49"/>
      <c r="D5" s="49"/>
      <c r="E5" s="93"/>
      <c r="F5" s="49"/>
      <c r="G5" s="38">
        <v>4370</v>
      </c>
      <c r="I5" s="130"/>
      <c r="J5" s="49">
        <f>SUMIF('OCT 23'!E:E,'Daily cost sheet'!J4,'OCT 23'!BQ:BQ)</f>
        <v>0</v>
      </c>
      <c r="K5" s="49">
        <f>SUMIF('OCT 23'!E:E,'Daily cost sheet'!K4,'OCT 23'!BQ:BQ)</f>
        <v>4</v>
      </c>
    </row>
    <row r="6" spans="1:11" x14ac:dyDescent="0.25">
      <c r="A6" s="12"/>
      <c r="B6" s="49"/>
      <c r="C6" s="49"/>
      <c r="D6" s="49"/>
      <c r="E6" s="93"/>
      <c r="F6" s="49"/>
      <c r="G6" s="49"/>
    </row>
    <row r="7" spans="1:11" x14ac:dyDescent="0.25">
      <c r="A7" s="12" t="s">
        <v>31</v>
      </c>
      <c r="B7" s="49"/>
      <c r="C7" s="49"/>
      <c r="D7" s="49"/>
      <c r="E7" s="38">
        <f>SUM(E3:E6)</f>
        <v>687</v>
      </c>
      <c r="F7" s="49">
        <f>SUM(F3:F6)</f>
        <v>757</v>
      </c>
      <c r="G7" s="38">
        <f>G4+G3+G5</f>
        <v>630395.57692307688</v>
      </c>
    </row>
    <row r="8" spans="1:11" x14ac:dyDescent="0.25">
      <c r="A8" s="12" t="s">
        <v>129</v>
      </c>
      <c r="B8" s="49"/>
      <c r="C8" s="49"/>
      <c r="D8" s="49"/>
      <c r="E8" s="93"/>
      <c r="F8" s="49"/>
      <c r="G8" s="38">
        <f>G7*18%</f>
        <v>113471.20384615383</v>
      </c>
    </row>
    <row r="9" spans="1:11" x14ac:dyDescent="0.25">
      <c r="A9" s="12" t="s">
        <v>39</v>
      </c>
      <c r="B9" s="49"/>
      <c r="C9" s="49"/>
      <c r="D9" s="49"/>
      <c r="E9" s="93">
        <v>660557</v>
      </c>
      <c r="F9" s="49"/>
      <c r="G9" s="53">
        <f>G8+G7</f>
        <v>743866.78076923068</v>
      </c>
    </row>
    <row r="10" spans="1:11" x14ac:dyDescent="0.25">
      <c r="A10" s="12"/>
      <c r="B10" s="49"/>
      <c r="C10" s="49"/>
      <c r="D10" s="49"/>
      <c r="E10" s="93"/>
      <c r="F10" s="49"/>
      <c r="G10" s="49"/>
    </row>
    <row r="11" spans="1:11" x14ac:dyDescent="0.25">
      <c r="G11" s="58"/>
    </row>
    <row r="12" spans="1:11" x14ac:dyDescent="0.25">
      <c r="A12" s="129" t="s">
        <v>146</v>
      </c>
      <c r="B12" s="129"/>
      <c r="C12" s="129"/>
      <c r="D12" s="129"/>
      <c r="E12" s="129"/>
      <c r="F12" s="129"/>
      <c r="G12" s="129"/>
    </row>
    <row r="13" spans="1:11" x14ac:dyDescent="0.25">
      <c r="A13" s="12"/>
      <c r="B13" s="49"/>
      <c r="C13" s="51" t="s">
        <v>125</v>
      </c>
      <c r="D13" s="51"/>
      <c r="E13" s="51"/>
      <c r="F13" s="12" t="s">
        <v>126</v>
      </c>
      <c r="G13" s="12" t="s">
        <v>127</v>
      </c>
    </row>
    <row r="14" spans="1:11" x14ac:dyDescent="0.25">
      <c r="A14" s="12" t="s">
        <v>101</v>
      </c>
      <c r="B14" s="49">
        <f>J5</f>
        <v>0</v>
      </c>
      <c r="C14" s="49">
        <v>201</v>
      </c>
      <c r="D14" s="49"/>
      <c r="E14" s="93"/>
      <c r="F14" s="49">
        <f>B14*8</f>
        <v>0</v>
      </c>
      <c r="G14" s="38">
        <f>F14*C14</f>
        <v>0</v>
      </c>
    </row>
    <row r="15" spans="1:11" x14ac:dyDescent="0.25">
      <c r="A15" s="12" t="s">
        <v>135</v>
      </c>
      <c r="B15" s="49">
        <f>K5</f>
        <v>4</v>
      </c>
      <c r="C15" s="49">
        <v>171.1</v>
      </c>
      <c r="D15" s="49"/>
      <c r="E15" s="93"/>
      <c r="F15" s="49">
        <f t="shared" ref="F15" si="0">B15*8</f>
        <v>32</v>
      </c>
      <c r="G15" s="38">
        <f t="shared" ref="G15" si="1">F15*C15</f>
        <v>5475.2</v>
      </c>
    </row>
    <row r="16" spans="1:11" x14ac:dyDescent="0.25">
      <c r="A16" s="12" t="s">
        <v>31</v>
      </c>
      <c r="B16" s="49"/>
      <c r="C16" s="49"/>
      <c r="D16" s="49"/>
      <c r="E16" s="93"/>
      <c r="F16" s="49"/>
      <c r="G16" s="38">
        <f>SUM(G14:G15)</f>
        <v>5475.2</v>
      </c>
    </row>
    <row r="17" spans="1:7" x14ac:dyDescent="0.25">
      <c r="A17" s="12" t="s">
        <v>140</v>
      </c>
      <c r="B17" s="49"/>
      <c r="C17" s="49"/>
      <c r="D17" s="49"/>
      <c r="E17" s="93"/>
      <c r="F17" s="59">
        <f>G15+G14</f>
        <v>5475.2</v>
      </c>
      <c r="G17" s="38">
        <f>F17*3.25%</f>
        <v>177.94399999999999</v>
      </c>
    </row>
    <row r="18" spans="1:7" x14ac:dyDescent="0.25">
      <c r="A18" s="12" t="s">
        <v>31</v>
      </c>
      <c r="B18" s="49"/>
      <c r="C18" s="49"/>
      <c r="D18" s="49"/>
      <c r="E18" s="93"/>
      <c r="F18" s="49"/>
      <c r="G18" s="38">
        <f>G17+G16</f>
        <v>5653.1440000000002</v>
      </c>
    </row>
    <row r="19" spans="1:7" x14ac:dyDescent="0.25">
      <c r="A19" s="12" t="s">
        <v>129</v>
      </c>
      <c r="B19" s="49"/>
      <c r="C19" s="49"/>
      <c r="D19" s="49"/>
      <c r="E19" s="93"/>
      <c r="F19" s="49"/>
      <c r="G19" s="38">
        <f>G18*18%</f>
        <v>1017.56592</v>
      </c>
    </row>
    <row r="20" spans="1:7" x14ac:dyDescent="0.25">
      <c r="A20" s="12" t="s">
        <v>39</v>
      </c>
      <c r="B20" s="49"/>
      <c r="C20" s="49"/>
      <c r="D20" s="49"/>
      <c r="E20" s="93"/>
      <c r="F20" s="49"/>
      <c r="G20" s="60">
        <f>G19+G18</f>
        <v>6670.7099200000002</v>
      </c>
    </row>
    <row r="21" spans="1:7" x14ac:dyDescent="0.25">
      <c r="A21" s="12"/>
      <c r="B21" s="49"/>
      <c r="C21" s="49"/>
      <c r="D21" s="49"/>
      <c r="E21" s="93"/>
      <c r="F21" s="49"/>
      <c r="G21" s="49"/>
    </row>
    <row r="22" spans="1:7" x14ac:dyDescent="0.25">
      <c r="G22" s="58"/>
    </row>
    <row r="23" spans="1:7" x14ac:dyDescent="0.25">
      <c r="A23" s="12" t="s">
        <v>131</v>
      </c>
      <c r="B23" s="12"/>
      <c r="C23" s="12"/>
      <c r="D23" s="12"/>
      <c r="E23" s="12"/>
      <c r="F23" s="12"/>
      <c r="G23" s="56">
        <f>G20+G9</f>
        <v>750537.49068923073</v>
      </c>
    </row>
    <row r="24" spans="1:7" ht="15.75" thickBot="1" x14ac:dyDescent="0.3"/>
    <row r="25" spans="1:7" ht="15.75" thickBot="1" x14ac:dyDescent="0.3">
      <c r="A25" s="131" t="s">
        <v>141</v>
      </c>
      <c r="B25" s="132"/>
      <c r="C25" s="132"/>
      <c r="D25" s="132"/>
      <c r="E25" s="132"/>
      <c r="F25" s="132"/>
      <c r="G25" s="13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I1:I2"/>
    <mergeCell ref="I4:I5"/>
    <mergeCell ref="A12:G12"/>
    <mergeCell ref="A25:G25"/>
  </mergeCells>
  <pageMargins left="0.7" right="0.7" top="0.75" bottom="0.75" header="0.3" footer="0.3"/>
  <pageSetup orientation="portrait" verticalDpi="0" r:id="rId1"/>
  <ignoredErrors>
    <ignoredError sqref="G1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86"/>
  <sheetViews>
    <sheetView tabSelected="1" zoomScale="90" zoomScaleNormal="90" workbookViewId="0">
      <pane xSplit="4" ySplit="9" topLeftCell="E10" activePane="bottomRight" state="frozen"/>
      <selection pane="topRight" activeCell="D1" sqref="D1"/>
      <selection pane="bottomLeft" activeCell="A3" sqref="A3"/>
      <selection pane="bottomRight" activeCell="B1" sqref="B1:AY1"/>
    </sheetView>
  </sheetViews>
  <sheetFormatPr defaultColWidth="4.140625" defaultRowHeight="15" x14ac:dyDescent="0.25"/>
  <cols>
    <col min="1" max="1" width="7.85546875" bestFit="1" customWidth="1"/>
    <col min="2" max="2" width="10.5703125" customWidth="1"/>
    <col min="3" max="3" width="12.140625" customWidth="1"/>
    <col min="4" max="4" width="19.140625" bestFit="1" customWidth="1"/>
    <col min="5" max="5" width="11.42578125" customWidth="1"/>
    <col min="6" max="19" width="4.140625" style="84" hidden="1" customWidth="1"/>
    <col min="20" max="50" width="4.140625" style="90" customWidth="1"/>
    <col min="51" max="51" width="7" style="84" hidden="1" customWidth="1"/>
    <col min="52" max="61" width="4.140625" style="84" hidden="1" customWidth="1"/>
    <col min="62" max="62" width="7.42578125" style="84" hidden="1" customWidth="1"/>
    <col min="63" max="65" width="4.140625" style="84" hidden="1" customWidth="1"/>
    <col min="66" max="66" width="12.5703125" style="84" customWidth="1"/>
    <col min="67" max="67" width="4.140625" style="84" hidden="1" customWidth="1"/>
    <col min="68" max="70" width="7.85546875" style="84" hidden="1" customWidth="1"/>
    <col min="71" max="71" width="7.85546875" hidden="1" customWidth="1"/>
    <col min="72" max="72" width="4.140625" hidden="1" customWidth="1"/>
    <col min="73" max="73" width="7.85546875" hidden="1" customWidth="1"/>
    <col min="74" max="76" width="4.140625" hidden="1" customWidth="1"/>
    <col min="77" max="77" width="7.85546875" hidden="1" customWidth="1"/>
    <col min="78" max="78" width="5.5703125" hidden="1" customWidth="1"/>
    <col min="79" max="79" width="7.85546875" hidden="1" customWidth="1"/>
    <col min="80" max="81" width="4.140625" hidden="1" customWidth="1"/>
    <col min="82" max="82" width="26" hidden="1" customWidth="1"/>
    <col min="83" max="83" width="7.85546875" customWidth="1"/>
  </cols>
  <sheetData>
    <row r="1" spans="1:83" x14ac:dyDescent="0.25">
      <c r="B1" s="136" t="s">
        <v>158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83" x14ac:dyDescent="0.25">
      <c r="B2" s="136" t="s">
        <v>159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spans="1:83" x14ac:dyDescent="0.25">
      <c r="B3" s="136" t="s">
        <v>164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</row>
    <row r="4" spans="1:83" x14ac:dyDescent="0.25">
      <c r="B4" s="124" t="s">
        <v>160</v>
      </c>
      <c r="C4" s="124"/>
      <c r="D4" s="124"/>
      <c r="E4" s="124"/>
      <c r="F4" s="124"/>
      <c r="G4" s="124">
        <v>27</v>
      </c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2"/>
      <c r="V4" s="12"/>
      <c r="W4" s="138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40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</row>
    <row r="5" spans="1:83" x14ac:dyDescent="0.25">
      <c r="B5" s="141" t="s">
        <v>161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</row>
    <row r="6" spans="1:83" ht="15" customHeight="1" x14ac:dyDescent="0.25">
      <c r="B6" s="134" t="s">
        <v>162</v>
      </c>
      <c r="C6" s="134"/>
      <c r="D6" s="134"/>
      <c r="E6" s="134"/>
      <c r="F6" s="134"/>
      <c r="G6" s="134"/>
      <c r="H6" s="135" t="s">
        <v>163</v>
      </c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</row>
    <row r="7" spans="1:83" ht="15.75" thickBot="1" x14ac:dyDescent="0.3">
      <c r="B7" s="134"/>
      <c r="C7" s="134"/>
      <c r="D7" s="134"/>
      <c r="E7" s="134"/>
      <c r="F7" s="134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</row>
    <row r="8" spans="1:83" ht="82.5" customHeight="1" x14ac:dyDescent="0.25">
      <c r="A8" s="69" t="s">
        <v>34</v>
      </c>
      <c r="B8" s="70" t="s">
        <v>32</v>
      </c>
      <c r="C8" s="70" t="s">
        <v>165</v>
      </c>
      <c r="D8" s="70" t="s">
        <v>66</v>
      </c>
      <c r="E8" s="70" t="s">
        <v>33</v>
      </c>
      <c r="F8" s="81">
        <v>45186</v>
      </c>
      <c r="G8" s="81">
        <v>45187</v>
      </c>
      <c r="H8" s="81">
        <v>45188</v>
      </c>
      <c r="I8" s="81">
        <v>45189</v>
      </c>
      <c r="J8" s="81">
        <v>45190</v>
      </c>
      <c r="K8" s="81">
        <v>45191</v>
      </c>
      <c r="L8" s="81">
        <v>45192</v>
      </c>
      <c r="M8" s="81">
        <v>45193</v>
      </c>
      <c r="N8" s="81">
        <v>45194</v>
      </c>
      <c r="O8" s="81">
        <v>45195</v>
      </c>
      <c r="P8" s="81">
        <v>45196</v>
      </c>
      <c r="Q8" s="81">
        <v>45197</v>
      </c>
      <c r="R8" s="81">
        <v>45198</v>
      </c>
      <c r="S8" s="81">
        <v>45199</v>
      </c>
      <c r="T8" s="81">
        <v>45200</v>
      </c>
      <c r="U8" s="81">
        <v>45201</v>
      </c>
      <c r="V8" s="81">
        <v>45202</v>
      </c>
      <c r="W8" s="81">
        <v>45203</v>
      </c>
      <c r="X8" s="81">
        <v>45204</v>
      </c>
      <c r="Y8" s="81">
        <v>45205</v>
      </c>
      <c r="Z8" s="81">
        <v>45206</v>
      </c>
      <c r="AA8" s="81">
        <v>45207</v>
      </c>
      <c r="AB8" s="81">
        <v>45208</v>
      </c>
      <c r="AC8" s="81">
        <v>45209</v>
      </c>
      <c r="AD8" s="81">
        <v>45210</v>
      </c>
      <c r="AE8" s="81">
        <v>45211</v>
      </c>
      <c r="AF8" s="81">
        <v>45212</v>
      </c>
      <c r="AG8" s="81">
        <v>45213</v>
      </c>
      <c r="AH8" s="81">
        <v>45214</v>
      </c>
      <c r="AI8" s="81">
        <v>45215</v>
      </c>
      <c r="AJ8" s="81">
        <v>45216</v>
      </c>
      <c r="AK8" s="81">
        <v>45217</v>
      </c>
      <c r="AL8" s="81">
        <v>45218</v>
      </c>
      <c r="AM8" s="81">
        <v>45219</v>
      </c>
      <c r="AN8" s="81">
        <v>45220</v>
      </c>
      <c r="AO8" s="81">
        <v>45221</v>
      </c>
      <c r="AP8" s="81">
        <v>45222</v>
      </c>
      <c r="AQ8" s="81">
        <v>45223</v>
      </c>
      <c r="AR8" s="81">
        <v>45224</v>
      </c>
      <c r="AS8" s="81">
        <v>45225</v>
      </c>
      <c r="AT8" s="81">
        <v>45226</v>
      </c>
      <c r="AU8" s="81">
        <v>45227</v>
      </c>
      <c r="AV8" s="81">
        <v>45228</v>
      </c>
      <c r="AW8" s="81">
        <v>45229</v>
      </c>
      <c r="AX8" s="81">
        <v>45230</v>
      </c>
      <c r="AY8" s="71" t="s">
        <v>0</v>
      </c>
      <c r="AZ8" s="71" t="s">
        <v>1</v>
      </c>
      <c r="BA8" s="71" t="s">
        <v>2</v>
      </c>
      <c r="BB8" s="71" t="s">
        <v>3</v>
      </c>
      <c r="BC8" s="71" t="s">
        <v>4</v>
      </c>
      <c r="BD8" s="71" t="s">
        <v>5</v>
      </c>
      <c r="BE8" s="71" t="s">
        <v>6</v>
      </c>
      <c r="BF8" s="71" t="s">
        <v>7</v>
      </c>
      <c r="BG8" s="71" t="s">
        <v>8</v>
      </c>
      <c r="BH8" s="71" t="s">
        <v>9</v>
      </c>
      <c r="BI8" s="71" t="s">
        <v>10</v>
      </c>
      <c r="BJ8" s="71" t="s">
        <v>11</v>
      </c>
      <c r="BK8" s="71" t="s">
        <v>12</v>
      </c>
      <c r="BL8" s="71" t="s">
        <v>40</v>
      </c>
      <c r="BM8" s="71" t="s">
        <v>41</v>
      </c>
      <c r="BN8" s="111" t="s">
        <v>68</v>
      </c>
      <c r="BO8" s="104" t="s">
        <v>67</v>
      </c>
      <c r="BP8" s="72" t="s">
        <v>13</v>
      </c>
      <c r="BQ8" s="72" t="s">
        <v>14</v>
      </c>
      <c r="BR8" s="73" t="s">
        <v>15</v>
      </c>
      <c r="BS8" s="65" t="s">
        <v>49</v>
      </c>
      <c r="BT8" s="1" t="s">
        <v>16</v>
      </c>
      <c r="BU8" s="3" t="s">
        <v>17</v>
      </c>
      <c r="BV8" s="3" t="s">
        <v>18</v>
      </c>
      <c r="BW8" s="4" t="s">
        <v>19</v>
      </c>
      <c r="BX8" s="4" t="s">
        <v>20</v>
      </c>
      <c r="BY8" s="4" t="s">
        <v>21</v>
      </c>
      <c r="BZ8" s="3" t="s">
        <v>22</v>
      </c>
      <c r="CA8" s="3" t="s">
        <v>18</v>
      </c>
      <c r="CB8" s="23" t="s">
        <v>35</v>
      </c>
      <c r="CC8" s="23" t="s">
        <v>36</v>
      </c>
      <c r="CD8" s="23" t="s">
        <v>102</v>
      </c>
    </row>
    <row r="9" spans="1:83" ht="15.75" thickBot="1" x14ac:dyDescent="0.3">
      <c r="A9" s="112"/>
      <c r="B9" s="113"/>
      <c r="C9" s="113"/>
      <c r="D9" s="113">
        <f>COUNTA(D10:D1048576)</f>
        <v>32</v>
      </c>
      <c r="E9" s="113"/>
      <c r="F9" s="114" t="s">
        <v>43</v>
      </c>
      <c r="G9" s="114" t="s">
        <v>42</v>
      </c>
      <c r="H9" s="114" t="s">
        <v>44</v>
      </c>
      <c r="I9" s="114" t="s">
        <v>47</v>
      </c>
      <c r="J9" s="114" t="s">
        <v>46</v>
      </c>
      <c r="K9" s="114" t="s">
        <v>48</v>
      </c>
      <c r="L9" s="114" t="s">
        <v>45</v>
      </c>
      <c r="M9" s="114" t="s">
        <v>43</v>
      </c>
      <c r="N9" s="114" t="s">
        <v>42</v>
      </c>
      <c r="O9" s="114" t="s">
        <v>44</v>
      </c>
      <c r="P9" s="114" t="s">
        <v>47</v>
      </c>
      <c r="Q9" s="114" t="s">
        <v>46</v>
      </c>
      <c r="R9" s="114" t="s">
        <v>48</v>
      </c>
      <c r="S9" s="114" t="s">
        <v>45</v>
      </c>
      <c r="T9" s="114" t="s">
        <v>43</v>
      </c>
      <c r="U9" s="114" t="s">
        <v>42</v>
      </c>
      <c r="V9" s="114" t="s">
        <v>44</v>
      </c>
      <c r="W9" s="114" t="s">
        <v>47</v>
      </c>
      <c r="X9" s="114" t="s">
        <v>46</v>
      </c>
      <c r="Y9" s="114" t="s">
        <v>48</v>
      </c>
      <c r="Z9" s="114" t="s">
        <v>45</v>
      </c>
      <c r="AA9" s="114" t="s">
        <v>43</v>
      </c>
      <c r="AB9" s="114" t="s">
        <v>42</v>
      </c>
      <c r="AC9" s="114" t="s">
        <v>44</v>
      </c>
      <c r="AD9" s="114" t="s">
        <v>47</v>
      </c>
      <c r="AE9" s="114" t="s">
        <v>46</v>
      </c>
      <c r="AF9" s="114" t="s">
        <v>48</v>
      </c>
      <c r="AG9" s="114" t="s">
        <v>45</v>
      </c>
      <c r="AH9" s="114" t="s">
        <v>43</v>
      </c>
      <c r="AI9" s="114" t="s">
        <v>42</v>
      </c>
      <c r="AJ9" s="114" t="s">
        <v>44</v>
      </c>
      <c r="AK9" s="114" t="s">
        <v>47</v>
      </c>
      <c r="AL9" s="114" t="s">
        <v>46</v>
      </c>
      <c r="AM9" s="114" t="s">
        <v>48</v>
      </c>
      <c r="AN9" s="114" t="s">
        <v>45</v>
      </c>
      <c r="AO9" s="114" t="s">
        <v>43</v>
      </c>
      <c r="AP9" s="114" t="s">
        <v>42</v>
      </c>
      <c r="AQ9" s="114" t="s">
        <v>44</v>
      </c>
      <c r="AR9" s="114" t="s">
        <v>47</v>
      </c>
      <c r="AS9" s="114" t="s">
        <v>46</v>
      </c>
      <c r="AT9" s="114" t="s">
        <v>48</v>
      </c>
      <c r="AU9" s="114" t="s">
        <v>45</v>
      </c>
      <c r="AV9" s="114" t="s">
        <v>43</v>
      </c>
      <c r="AW9" s="114" t="s">
        <v>42</v>
      </c>
      <c r="AX9" s="114" t="s">
        <v>44</v>
      </c>
      <c r="AY9" s="113">
        <f>SUM(AY10:AY43)</f>
        <v>467</v>
      </c>
      <c r="AZ9" s="113">
        <f t="shared" ref="AZ9:BI9" si="0">SUM(AZ10:AZ43)</f>
        <v>163</v>
      </c>
      <c r="BA9" s="113">
        <f t="shared" si="0"/>
        <v>123</v>
      </c>
      <c r="BB9" s="113">
        <f t="shared" si="0"/>
        <v>0</v>
      </c>
      <c r="BC9" s="113">
        <f t="shared" si="0"/>
        <v>0</v>
      </c>
      <c r="BD9" s="113">
        <f t="shared" si="0"/>
        <v>4</v>
      </c>
      <c r="BE9" s="113">
        <f t="shared" si="0"/>
        <v>0</v>
      </c>
      <c r="BF9" s="113">
        <f t="shared" si="0"/>
        <v>0</v>
      </c>
      <c r="BG9" s="113">
        <f t="shared" si="0"/>
        <v>0</v>
      </c>
      <c r="BH9" s="113">
        <f t="shared" si="0"/>
        <v>0</v>
      </c>
      <c r="BI9" s="113">
        <f t="shared" si="0"/>
        <v>0</v>
      </c>
      <c r="BJ9" s="113">
        <f>SUM(BJ10:BJ43)</f>
        <v>132</v>
      </c>
      <c r="BK9" s="113">
        <f t="shared" ref="BK9:BM9" si="1">SUM(BK10:BK43)</f>
        <v>103</v>
      </c>
      <c r="BL9" s="113">
        <f t="shared" si="1"/>
        <v>0</v>
      </c>
      <c r="BM9" s="113">
        <f t="shared" si="1"/>
        <v>0</v>
      </c>
      <c r="BN9" s="115"/>
      <c r="BO9" s="105"/>
      <c r="BP9" s="6">
        <f>SUM(BP10:BP43)</f>
        <v>889</v>
      </c>
      <c r="BQ9" s="6">
        <f>SUM(BQ10:BQ43)</f>
        <v>4</v>
      </c>
      <c r="BR9" s="74">
        <f>SUM(BR10:BR43)</f>
        <v>0</v>
      </c>
      <c r="BS9" s="66">
        <f>SUM(BS10:BS43)</f>
        <v>0</v>
      </c>
      <c r="BT9" s="2"/>
      <c r="BU9" s="2"/>
      <c r="BV9" s="2"/>
      <c r="BW9" s="2"/>
      <c r="BX9" s="2"/>
      <c r="BY9" s="2"/>
      <c r="BZ9" s="2"/>
      <c r="CA9" s="2"/>
    </row>
    <row r="10" spans="1:83" ht="15.75" x14ac:dyDescent="0.25">
      <c r="A10" s="95">
        <v>1</v>
      </c>
      <c r="B10" s="106" t="s">
        <v>70</v>
      </c>
      <c r="C10" s="106" t="s">
        <v>70</v>
      </c>
      <c r="D10" s="107" t="s">
        <v>71</v>
      </c>
      <c r="E10" s="62" t="s">
        <v>69</v>
      </c>
      <c r="F10" s="85" t="s">
        <v>24</v>
      </c>
      <c r="G10" s="85" t="s">
        <v>26</v>
      </c>
      <c r="H10" s="85" t="s">
        <v>24</v>
      </c>
      <c r="I10" s="85" t="s">
        <v>23</v>
      </c>
      <c r="J10" s="85" t="s">
        <v>27</v>
      </c>
      <c r="K10" s="85" t="s">
        <v>27</v>
      </c>
      <c r="L10" s="85" t="s">
        <v>27</v>
      </c>
      <c r="M10" s="85" t="s">
        <v>27</v>
      </c>
      <c r="N10" s="85" t="s">
        <v>27</v>
      </c>
      <c r="O10" s="85" t="s">
        <v>27</v>
      </c>
      <c r="P10" s="85" t="s">
        <v>23</v>
      </c>
      <c r="Q10" s="85" t="s">
        <v>24</v>
      </c>
      <c r="R10" s="85" t="s">
        <v>24</v>
      </c>
      <c r="S10" s="85" t="s">
        <v>24</v>
      </c>
      <c r="T10" s="85" t="s">
        <v>24</v>
      </c>
      <c r="U10" s="85" t="s">
        <v>26</v>
      </c>
      <c r="V10" s="85" t="s">
        <v>24</v>
      </c>
      <c r="W10" s="108" t="s">
        <v>23</v>
      </c>
      <c r="X10" s="85" t="s">
        <v>24</v>
      </c>
      <c r="Y10" s="85" t="s">
        <v>24</v>
      </c>
      <c r="Z10" s="85" t="s">
        <v>24</v>
      </c>
      <c r="AA10" s="85" t="s">
        <v>24</v>
      </c>
      <c r="AB10" s="85" t="s">
        <v>24</v>
      </c>
      <c r="AC10" s="109" t="s">
        <v>25</v>
      </c>
      <c r="AD10" s="108" t="s">
        <v>23</v>
      </c>
      <c r="AE10" s="85" t="s">
        <v>24</v>
      </c>
      <c r="AF10" s="85" t="s">
        <v>24</v>
      </c>
      <c r="AG10" s="85" t="s">
        <v>24</v>
      </c>
      <c r="AH10" s="85" t="s">
        <v>24</v>
      </c>
      <c r="AI10" s="85" t="s">
        <v>24</v>
      </c>
      <c r="AJ10" s="85" t="s">
        <v>24</v>
      </c>
      <c r="AK10" s="108" t="s">
        <v>23</v>
      </c>
      <c r="AL10" s="85" t="s">
        <v>24</v>
      </c>
      <c r="AM10" s="85" t="s">
        <v>24</v>
      </c>
      <c r="AN10" s="85" t="s">
        <v>24</v>
      </c>
      <c r="AO10" s="85" t="s">
        <v>24</v>
      </c>
      <c r="AP10" s="85" t="s">
        <v>24</v>
      </c>
      <c r="AQ10" s="85" t="s">
        <v>24</v>
      </c>
      <c r="AR10" s="108" t="s">
        <v>23</v>
      </c>
      <c r="AS10" s="109" t="s">
        <v>25</v>
      </c>
      <c r="AT10" s="85" t="s">
        <v>24</v>
      </c>
      <c r="AU10" s="85" t="s">
        <v>24</v>
      </c>
      <c r="AV10" s="85" t="s">
        <v>24</v>
      </c>
      <c r="AW10" s="85" t="s">
        <v>24</v>
      </c>
      <c r="AX10" s="85" t="s">
        <v>24</v>
      </c>
      <c r="AY10" s="95">
        <f>COUNTIF(T10:AX10,"M")</f>
        <v>24</v>
      </c>
      <c r="AZ10" s="95">
        <f>COUNTIF(T10:AX10,"E")</f>
        <v>1</v>
      </c>
      <c r="BA10" s="95">
        <f>COUNTIF(T10:AX10,"N")</f>
        <v>0</v>
      </c>
      <c r="BB10" s="95">
        <f>COUNTIF(T10:AX10,"G")</f>
        <v>0</v>
      </c>
      <c r="BC10" s="95">
        <f>COUNTIF(T10:AX10,"C/O")*1</f>
        <v>0</v>
      </c>
      <c r="BD10" s="95">
        <f>COUNTIF(T10:AX10,"M+E")*1</f>
        <v>0</v>
      </c>
      <c r="BE10" s="95">
        <f>COUNTIF(T10:AX10,"M+N")*1</f>
        <v>0</v>
      </c>
      <c r="BF10" s="95">
        <f>COUNTIF(T10:AX10,"E+N")*1</f>
        <v>0</v>
      </c>
      <c r="BG10" s="95">
        <f>COUNTIF(T10:AX10,"N+M")*1</f>
        <v>0</v>
      </c>
      <c r="BH10" s="110">
        <f>COUNTIF(T10:AX10,"P/O")+COUNTIF(T10:AX10,"M/O")+COUNTIF(T10:AX10,"E/O")+COUNTIF(T10:AX10,"N/O")+COUNTIF(T10:AX10,"G/O")</f>
        <v>0</v>
      </c>
      <c r="BI10" s="110">
        <f>COUNTIF(T10:AX10,"DD/O")*2</f>
        <v>0</v>
      </c>
      <c r="BJ10" s="95">
        <f>COUNTIF(T10:AX10,"O")</f>
        <v>4</v>
      </c>
      <c r="BK10" s="95">
        <f>COUNTIF(T10:AX10,"A")</f>
        <v>2</v>
      </c>
      <c r="BL10" s="110">
        <f>COUNTIF(T10:AX10,"P/GH")+COUNTIF(T10:AX10,"M/GH")+COUNTIF(T10:AX10,"E/GH")+COUNTIF(T10:AX10,"N/GH")+COUNTIF(T10:AX10,"G/GH")</f>
        <v>0</v>
      </c>
      <c r="BM10" s="95">
        <f>COUNTIF(T10:AX10,"GH")*1</f>
        <v>0</v>
      </c>
      <c r="BN10" s="63">
        <f t="shared" ref="BN10:BN43" si="2">SUM(AY10:BG10)+BL10</f>
        <v>25</v>
      </c>
      <c r="BO10" s="9">
        <f t="shared" ref="BO10:BO25" si="3">BP10-BN10</f>
        <v>4</v>
      </c>
      <c r="BP10" s="9">
        <f t="shared" ref="BP10:BP25" si="4">BN10+BH10+BI10+BJ10</f>
        <v>29</v>
      </c>
      <c r="BQ10" s="9">
        <f t="shared" ref="BQ10:BQ25" si="5">BD10+BE10+BF10+BG10+BH10</f>
        <v>0</v>
      </c>
      <c r="BR10" s="75">
        <f t="shared" ref="BR10:BR25" si="6">BI10</f>
        <v>0</v>
      </c>
      <c r="BS10" s="67">
        <f t="shared" ref="BS10:BS25" si="7">BM10+BL10</f>
        <v>0</v>
      </c>
      <c r="BT10" s="10"/>
      <c r="BU10" s="10"/>
      <c r="BV10" s="11">
        <f t="shared" ref="BV10:BV25" si="8">BU10-BP10</f>
        <v>-29</v>
      </c>
      <c r="BW10" s="2"/>
      <c r="BX10" s="2">
        <f t="shared" ref="BX10:BX25" si="9">(BQ10+BR10*2)*8</f>
        <v>0</v>
      </c>
      <c r="BY10" s="2">
        <f t="shared" ref="BY10:BY25" si="10">BX10*BW10</f>
        <v>0</v>
      </c>
      <c r="BZ10" s="2"/>
      <c r="CA10" s="2">
        <f t="shared" ref="CA10:CA25" si="11">BZ10-BY10</f>
        <v>0</v>
      </c>
      <c r="CD10" s="39">
        <f t="shared" ref="CD10:CD25" si="12">(BN10/6)-BO10</f>
        <v>0.16666666666666696</v>
      </c>
    </row>
    <row r="11" spans="1:83" ht="15.75" x14ac:dyDescent="0.25">
      <c r="A11" s="5">
        <v>2</v>
      </c>
      <c r="B11" s="42" t="s">
        <v>72</v>
      </c>
      <c r="C11" s="106" t="s">
        <v>72</v>
      </c>
      <c r="D11" s="45" t="s">
        <v>73</v>
      </c>
      <c r="E11" s="12" t="s">
        <v>69</v>
      </c>
      <c r="F11" s="91" t="s">
        <v>23</v>
      </c>
      <c r="G11" s="91" t="s">
        <v>24</v>
      </c>
      <c r="H11" s="91" t="s">
        <v>24</v>
      </c>
      <c r="I11" s="91" t="s">
        <v>24</v>
      </c>
      <c r="J11" s="91" t="s">
        <v>24</v>
      </c>
      <c r="K11" s="91" t="s">
        <v>24</v>
      </c>
      <c r="L11" s="91" t="s">
        <v>24</v>
      </c>
      <c r="M11" s="91" t="s">
        <v>26</v>
      </c>
      <c r="N11" s="91" t="s">
        <v>23</v>
      </c>
      <c r="O11" s="91" t="s">
        <v>26</v>
      </c>
      <c r="P11" s="91" t="s">
        <v>26</v>
      </c>
      <c r="Q11" s="91" t="s">
        <v>26</v>
      </c>
      <c r="R11" s="91" t="s">
        <v>26</v>
      </c>
      <c r="S11" s="91" t="s">
        <v>26</v>
      </c>
      <c r="T11" s="91" t="s">
        <v>26</v>
      </c>
      <c r="U11" s="91" t="s">
        <v>26</v>
      </c>
      <c r="V11" s="10" t="s">
        <v>23</v>
      </c>
      <c r="W11" s="91" t="s">
        <v>26</v>
      </c>
      <c r="X11" s="91" t="s">
        <v>26</v>
      </c>
      <c r="Y11" s="91" t="s">
        <v>26</v>
      </c>
      <c r="Z11" s="91" t="s">
        <v>26</v>
      </c>
      <c r="AA11" s="10" t="s">
        <v>23</v>
      </c>
      <c r="AB11" s="91" t="s">
        <v>24</v>
      </c>
      <c r="AC11" s="91" t="s">
        <v>24</v>
      </c>
      <c r="AD11" s="91" t="s">
        <v>24</v>
      </c>
      <c r="AE11" s="91" t="s">
        <v>24</v>
      </c>
      <c r="AF11" s="91" t="s">
        <v>24</v>
      </c>
      <c r="AG11" s="91" t="s">
        <v>24</v>
      </c>
      <c r="AH11" s="91" t="s">
        <v>24</v>
      </c>
      <c r="AI11" s="10" t="s">
        <v>23</v>
      </c>
      <c r="AJ11" s="91" t="s">
        <v>24</v>
      </c>
      <c r="AK11" s="91" t="s">
        <v>24</v>
      </c>
      <c r="AL11" s="91" t="s">
        <v>24</v>
      </c>
      <c r="AM11" s="91" t="s">
        <v>26</v>
      </c>
      <c r="AN11" s="91" t="s">
        <v>26</v>
      </c>
      <c r="AO11" s="91" t="s">
        <v>24</v>
      </c>
      <c r="AP11" s="10" t="s">
        <v>23</v>
      </c>
      <c r="AQ11" s="91" t="s">
        <v>26</v>
      </c>
      <c r="AR11" s="91" t="s">
        <v>24</v>
      </c>
      <c r="AS11" s="91" t="s">
        <v>24</v>
      </c>
      <c r="AT11" s="91" t="s">
        <v>24</v>
      </c>
      <c r="AU11" s="91" t="s">
        <v>24</v>
      </c>
      <c r="AV11" s="10" t="s">
        <v>23</v>
      </c>
      <c r="AW11" s="91" t="s">
        <v>24</v>
      </c>
      <c r="AX11" s="91" t="s">
        <v>26</v>
      </c>
      <c r="AY11" s="5">
        <f t="shared" ref="AY11:AY43" si="13">COUNTIF(T11:AX11,"M")</f>
        <v>16</v>
      </c>
      <c r="AZ11" s="5">
        <f t="shared" ref="AZ11:AZ43" si="14">COUNTIF(T11:AX11,"E")</f>
        <v>10</v>
      </c>
      <c r="BA11" s="5">
        <f t="shared" ref="BA11:BA43" si="15">COUNTIF(T11:AX11,"N")</f>
        <v>0</v>
      </c>
      <c r="BB11" s="5">
        <f t="shared" ref="BB11:BB43" si="16">COUNTIF(T11:AX11,"G")</f>
        <v>0</v>
      </c>
      <c r="BC11" s="5">
        <f t="shared" ref="BC11:BC43" si="17">COUNTIF(T11:AX11,"C/O")*1</f>
        <v>0</v>
      </c>
      <c r="BD11" s="5">
        <f t="shared" ref="BD11:BD43" si="18">COUNTIF(T11:AX11,"M+E")*1</f>
        <v>0</v>
      </c>
      <c r="BE11" s="5">
        <f t="shared" ref="BE11:BE43" si="19">COUNTIF(T11:AX11,"M+N")*1</f>
        <v>0</v>
      </c>
      <c r="BF11" s="5">
        <f t="shared" ref="BF11:BF43" si="20">COUNTIF(T11:AX11,"E+N")*1</f>
        <v>0</v>
      </c>
      <c r="BG11" s="5">
        <f t="shared" ref="BG11:BG43" si="21">COUNTIF(T11:AX11,"N+M")*1</f>
        <v>0</v>
      </c>
      <c r="BH11" s="7">
        <f t="shared" ref="BH11:BH43" si="22">COUNTIF(T11:AX11,"P/O")+COUNTIF(T11:AX11,"M/O")+COUNTIF(T11:AX11,"E/O")+COUNTIF(T11:AX11,"N/O")+COUNTIF(T11:AX11,"G/O")</f>
        <v>0</v>
      </c>
      <c r="BI11" s="7">
        <f t="shared" ref="BI11:BI43" si="23">COUNTIF(T11:AX11,"DD/O")*2</f>
        <v>0</v>
      </c>
      <c r="BJ11" s="5">
        <f t="shared" ref="BJ11:BJ43" si="24">COUNTIF(T11:AX11,"O")</f>
        <v>5</v>
      </c>
      <c r="BK11" s="5">
        <f t="shared" ref="BK11:BK43" si="25">COUNTIF(T11:AX11,"A")</f>
        <v>0</v>
      </c>
      <c r="BL11" s="7">
        <f t="shared" ref="BL11:BL43" si="26">COUNTIF(T11:AX11,"P/GH")+COUNTIF(T11:AX11,"M/GH")+COUNTIF(T11:AX11,"E/GH")+COUNTIF(T11:AX11,"N/GH")+COUNTIF(T11:AX11,"G/GH")</f>
        <v>0</v>
      </c>
      <c r="BM11" s="5">
        <f t="shared" ref="BM11:BM43" si="27">COUNTIF(T11:AX11,"GH")*1</f>
        <v>0</v>
      </c>
      <c r="BN11" s="8">
        <f t="shared" si="2"/>
        <v>26</v>
      </c>
      <c r="BO11" s="9">
        <f t="shared" si="3"/>
        <v>5</v>
      </c>
      <c r="BP11" s="9">
        <f t="shared" si="4"/>
        <v>31</v>
      </c>
      <c r="BQ11" s="9">
        <f t="shared" si="5"/>
        <v>0</v>
      </c>
      <c r="BR11" s="75">
        <f t="shared" si="6"/>
        <v>0</v>
      </c>
      <c r="BS11" s="67">
        <f t="shared" si="7"/>
        <v>0</v>
      </c>
      <c r="BT11" s="10"/>
      <c r="BU11" s="10"/>
      <c r="BV11" s="11">
        <f t="shared" si="8"/>
        <v>-31</v>
      </c>
      <c r="BW11" s="2"/>
      <c r="BX11" s="2">
        <f t="shared" si="9"/>
        <v>0</v>
      </c>
      <c r="BY11" s="2">
        <f t="shared" si="10"/>
        <v>0</v>
      </c>
      <c r="BZ11" s="2"/>
      <c r="CA11" s="2">
        <f t="shared" si="11"/>
        <v>0</v>
      </c>
      <c r="CD11" s="39">
        <f t="shared" si="12"/>
        <v>-0.66666666666666696</v>
      </c>
    </row>
    <row r="12" spans="1:83" ht="15.75" x14ac:dyDescent="0.25">
      <c r="A12" s="5">
        <v>3</v>
      </c>
      <c r="B12" s="42" t="s">
        <v>74</v>
      </c>
      <c r="C12" s="106" t="s">
        <v>74</v>
      </c>
      <c r="D12" s="44" t="s">
        <v>75</v>
      </c>
      <c r="E12" s="12" t="s">
        <v>101</v>
      </c>
      <c r="F12" s="91" t="s">
        <v>23</v>
      </c>
      <c r="G12" s="91" t="s">
        <v>24</v>
      </c>
      <c r="H12" s="91" t="s">
        <v>24</v>
      </c>
      <c r="I12" s="91" t="s">
        <v>24</v>
      </c>
      <c r="J12" s="91" t="s">
        <v>26</v>
      </c>
      <c r="K12" s="91" t="s">
        <v>24</v>
      </c>
      <c r="L12" s="91" t="s">
        <v>24</v>
      </c>
      <c r="M12" s="91" t="s">
        <v>23</v>
      </c>
      <c r="N12" s="91" t="s">
        <v>24</v>
      </c>
      <c r="O12" s="91" t="s">
        <v>24</v>
      </c>
      <c r="P12" s="91" t="s">
        <v>24</v>
      </c>
      <c r="Q12" s="91" t="s">
        <v>24</v>
      </c>
      <c r="R12" s="91" t="s">
        <v>24</v>
      </c>
      <c r="S12" s="91" t="s">
        <v>24</v>
      </c>
      <c r="T12" s="10" t="s">
        <v>23</v>
      </c>
      <c r="U12" s="91" t="s">
        <v>24</v>
      </c>
      <c r="V12" s="91" t="s">
        <v>24</v>
      </c>
      <c r="W12" s="91" t="s">
        <v>24</v>
      </c>
      <c r="X12" s="91" t="s">
        <v>24</v>
      </c>
      <c r="Y12" s="91" t="s">
        <v>24</v>
      </c>
      <c r="Z12" s="91" t="s">
        <v>24</v>
      </c>
      <c r="AA12" s="10" t="s">
        <v>23</v>
      </c>
      <c r="AB12" s="91" t="s">
        <v>24</v>
      </c>
      <c r="AC12" s="91" t="s">
        <v>24</v>
      </c>
      <c r="AD12" s="91" t="s">
        <v>24</v>
      </c>
      <c r="AE12" s="91" t="s">
        <v>24</v>
      </c>
      <c r="AF12" s="91" t="s">
        <v>24</v>
      </c>
      <c r="AG12" s="91" t="s">
        <v>24</v>
      </c>
      <c r="AH12" s="10" t="s">
        <v>23</v>
      </c>
      <c r="AI12" s="91" t="s">
        <v>24</v>
      </c>
      <c r="AJ12" s="91" t="s">
        <v>24</v>
      </c>
      <c r="AK12" s="91" t="s">
        <v>24</v>
      </c>
      <c r="AL12" s="91" t="s">
        <v>24</v>
      </c>
      <c r="AM12" s="91" t="s">
        <v>24</v>
      </c>
      <c r="AN12" s="91" t="s">
        <v>24</v>
      </c>
      <c r="AO12" s="10" t="s">
        <v>23</v>
      </c>
      <c r="AP12" s="91" t="s">
        <v>24</v>
      </c>
      <c r="AQ12" s="91" t="s">
        <v>24</v>
      </c>
      <c r="AR12" s="91" t="s">
        <v>24</v>
      </c>
      <c r="AS12" s="91" t="s">
        <v>24</v>
      </c>
      <c r="AT12" s="91" t="s">
        <v>24</v>
      </c>
      <c r="AU12" s="91" t="s">
        <v>24</v>
      </c>
      <c r="AV12" s="10" t="s">
        <v>23</v>
      </c>
      <c r="AW12" s="91" t="s">
        <v>24</v>
      </c>
      <c r="AX12" s="91" t="s">
        <v>24</v>
      </c>
      <c r="AY12" s="5">
        <f t="shared" si="13"/>
        <v>26</v>
      </c>
      <c r="AZ12" s="5">
        <f t="shared" si="14"/>
        <v>0</v>
      </c>
      <c r="BA12" s="5">
        <f t="shared" si="15"/>
        <v>0</v>
      </c>
      <c r="BB12" s="5">
        <f t="shared" si="16"/>
        <v>0</v>
      </c>
      <c r="BC12" s="5">
        <f t="shared" si="17"/>
        <v>0</v>
      </c>
      <c r="BD12" s="5">
        <f t="shared" si="18"/>
        <v>0</v>
      </c>
      <c r="BE12" s="5">
        <f t="shared" si="19"/>
        <v>0</v>
      </c>
      <c r="BF12" s="5">
        <f t="shared" si="20"/>
        <v>0</v>
      </c>
      <c r="BG12" s="5">
        <f t="shared" si="21"/>
        <v>0</v>
      </c>
      <c r="BH12" s="7">
        <f t="shared" si="22"/>
        <v>0</v>
      </c>
      <c r="BI12" s="7">
        <f t="shared" si="23"/>
        <v>0</v>
      </c>
      <c r="BJ12" s="5">
        <f t="shared" si="24"/>
        <v>5</v>
      </c>
      <c r="BK12" s="5">
        <f t="shared" si="25"/>
        <v>0</v>
      </c>
      <c r="BL12" s="7">
        <f t="shared" si="26"/>
        <v>0</v>
      </c>
      <c r="BM12" s="5">
        <f t="shared" si="27"/>
        <v>0</v>
      </c>
      <c r="BN12" s="8">
        <f t="shared" si="2"/>
        <v>26</v>
      </c>
      <c r="BO12" s="9">
        <f t="shared" si="3"/>
        <v>5</v>
      </c>
      <c r="BP12" s="9">
        <f t="shared" si="4"/>
        <v>31</v>
      </c>
      <c r="BQ12" s="9">
        <f t="shared" si="5"/>
        <v>0</v>
      </c>
      <c r="BR12" s="75">
        <f t="shared" si="6"/>
        <v>0</v>
      </c>
      <c r="BS12" s="67">
        <f t="shared" si="7"/>
        <v>0</v>
      </c>
      <c r="BT12" s="10"/>
      <c r="BU12" s="10"/>
      <c r="BV12" s="11">
        <f t="shared" si="8"/>
        <v>-31</v>
      </c>
      <c r="BW12" s="2"/>
      <c r="BX12" s="2">
        <f t="shared" si="9"/>
        <v>0</v>
      </c>
      <c r="BY12" s="2">
        <f t="shared" si="10"/>
        <v>0</v>
      </c>
      <c r="BZ12" s="2"/>
      <c r="CA12" s="2">
        <f t="shared" si="11"/>
        <v>0</v>
      </c>
      <c r="CD12" s="39">
        <f t="shared" si="12"/>
        <v>-0.66666666666666696</v>
      </c>
      <c r="CE12" s="22"/>
    </row>
    <row r="13" spans="1:83" ht="15.75" x14ac:dyDescent="0.25">
      <c r="A13" s="5">
        <v>4</v>
      </c>
      <c r="B13" s="42" t="s">
        <v>76</v>
      </c>
      <c r="C13" s="106" t="s">
        <v>76</v>
      </c>
      <c r="D13" s="45" t="s">
        <v>77</v>
      </c>
      <c r="E13" s="12" t="s">
        <v>69</v>
      </c>
      <c r="F13" s="80" t="s">
        <v>23</v>
      </c>
      <c r="G13" s="82" t="s">
        <v>25</v>
      </c>
      <c r="H13" s="91" t="s">
        <v>24</v>
      </c>
      <c r="I13" s="91" t="s">
        <v>24</v>
      </c>
      <c r="J13" s="91" t="s">
        <v>24</v>
      </c>
      <c r="K13" s="91" t="s">
        <v>24</v>
      </c>
      <c r="L13" s="91" t="s">
        <v>26</v>
      </c>
      <c r="M13" s="91" t="s">
        <v>26</v>
      </c>
      <c r="N13" s="91" t="s">
        <v>23</v>
      </c>
      <c r="O13" s="91" t="s">
        <v>24</v>
      </c>
      <c r="P13" s="91" t="s">
        <v>24</v>
      </c>
      <c r="Q13" s="91" t="s">
        <v>24</v>
      </c>
      <c r="R13" s="91" t="s">
        <v>26</v>
      </c>
      <c r="S13" s="91" t="s">
        <v>26</v>
      </c>
      <c r="T13" s="91" t="s">
        <v>26</v>
      </c>
      <c r="U13" s="10" t="s">
        <v>23</v>
      </c>
      <c r="V13" s="91" t="s">
        <v>24</v>
      </c>
      <c r="W13" s="91" t="s">
        <v>24</v>
      </c>
      <c r="X13" s="91" t="s">
        <v>26</v>
      </c>
      <c r="Y13" s="91" t="s">
        <v>24</v>
      </c>
      <c r="Z13" s="91" t="s">
        <v>24</v>
      </c>
      <c r="AA13" s="91" t="s">
        <v>24</v>
      </c>
      <c r="AB13" s="10" t="s">
        <v>23</v>
      </c>
      <c r="AC13" s="91" t="s">
        <v>24</v>
      </c>
      <c r="AD13" s="91" t="s">
        <v>26</v>
      </c>
      <c r="AE13" s="91" t="s">
        <v>24</v>
      </c>
      <c r="AF13" s="91" t="s">
        <v>24</v>
      </c>
      <c r="AG13" s="91" t="s">
        <v>24</v>
      </c>
      <c r="AH13" s="91" t="s">
        <v>24</v>
      </c>
      <c r="AI13" s="91" t="s">
        <v>24</v>
      </c>
      <c r="AJ13" s="10" t="s">
        <v>23</v>
      </c>
      <c r="AK13" s="91" t="s">
        <v>24</v>
      </c>
      <c r="AL13" s="91" t="s">
        <v>24</v>
      </c>
      <c r="AM13" s="91" t="s">
        <v>24</v>
      </c>
      <c r="AN13" s="91" t="s">
        <v>27</v>
      </c>
      <c r="AO13" s="91" t="s">
        <v>27</v>
      </c>
      <c r="AP13" s="10" t="s">
        <v>23</v>
      </c>
      <c r="AQ13" s="91" t="s">
        <v>27</v>
      </c>
      <c r="AR13" s="91" t="s">
        <v>27</v>
      </c>
      <c r="AS13" s="91" t="s">
        <v>27</v>
      </c>
      <c r="AT13" s="91" t="s">
        <v>27</v>
      </c>
      <c r="AU13" s="91" t="s">
        <v>27</v>
      </c>
      <c r="AV13" s="10" t="s">
        <v>23</v>
      </c>
      <c r="AW13" s="91" t="s">
        <v>24</v>
      </c>
      <c r="AX13" s="91" t="s">
        <v>26</v>
      </c>
      <c r="AY13" s="5">
        <f t="shared" si="13"/>
        <v>15</v>
      </c>
      <c r="AZ13" s="5">
        <f t="shared" si="14"/>
        <v>4</v>
      </c>
      <c r="BA13" s="5">
        <f t="shared" si="15"/>
        <v>7</v>
      </c>
      <c r="BB13" s="5">
        <f t="shared" si="16"/>
        <v>0</v>
      </c>
      <c r="BC13" s="5">
        <f t="shared" si="17"/>
        <v>0</v>
      </c>
      <c r="BD13" s="5">
        <f t="shared" si="18"/>
        <v>0</v>
      </c>
      <c r="BE13" s="5">
        <f t="shared" si="19"/>
        <v>0</v>
      </c>
      <c r="BF13" s="5">
        <f t="shared" si="20"/>
        <v>0</v>
      </c>
      <c r="BG13" s="5">
        <f t="shared" si="21"/>
        <v>0</v>
      </c>
      <c r="BH13" s="7">
        <f t="shared" si="22"/>
        <v>0</v>
      </c>
      <c r="BI13" s="7">
        <f t="shared" si="23"/>
        <v>0</v>
      </c>
      <c r="BJ13" s="5">
        <f t="shared" si="24"/>
        <v>5</v>
      </c>
      <c r="BK13" s="5">
        <f t="shared" si="25"/>
        <v>0</v>
      </c>
      <c r="BL13" s="7">
        <f t="shared" si="26"/>
        <v>0</v>
      </c>
      <c r="BM13" s="5">
        <f t="shared" si="27"/>
        <v>0</v>
      </c>
      <c r="BN13" s="8">
        <f t="shared" si="2"/>
        <v>26</v>
      </c>
      <c r="BO13" s="9">
        <f t="shared" si="3"/>
        <v>5</v>
      </c>
      <c r="BP13" s="9">
        <f t="shared" si="4"/>
        <v>31</v>
      </c>
      <c r="BQ13" s="9">
        <f t="shared" si="5"/>
        <v>0</v>
      </c>
      <c r="BR13" s="75">
        <f t="shared" si="6"/>
        <v>0</v>
      </c>
      <c r="BS13" s="67">
        <f t="shared" si="7"/>
        <v>0</v>
      </c>
      <c r="BT13" s="10"/>
      <c r="BU13" s="10"/>
      <c r="BV13" s="11">
        <f t="shared" si="8"/>
        <v>-31</v>
      </c>
      <c r="BW13" s="2"/>
      <c r="BX13" s="2">
        <f t="shared" si="9"/>
        <v>0</v>
      </c>
      <c r="BY13" s="2">
        <f t="shared" si="10"/>
        <v>0</v>
      </c>
      <c r="BZ13" s="2"/>
      <c r="CA13" s="2">
        <f t="shared" si="11"/>
        <v>0</v>
      </c>
      <c r="CD13" s="39">
        <f t="shared" si="12"/>
        <v>-0.66666666666666696</v>
      </c>
      <c r="CE13" s="22"/>
    </row>
    <row r="14" spans="1:83" ht="15.75" x14ac:dyDescent="0.25">
      <c r="A14" s="5">
        <v>5</v>
      </c>
      <c r="B14" s="42" t="s">
        <v>78</v>
      </c>
      <c r="C14" s="106" t="s">
        <v>78</v>
      </c>
      <c r="D14" s="45" t="s">
        <v>79</v>
      </c>
      <c r="E14" s="12" t="s">
        <v>69</v>
      </c>
      <c r="F14" s="91" t="s">
        <v>26</v>
      </c>
      <c r="G14" s="80" t="s">
        <v>23</v>
      </c>
      <c r="H14" s="82" t="s">
        <v>25</v>
      </c>
      <c r="I14" s="91" t="s">
        <v>24</v>
      </c>
      <c r="J14" s="91" t="s">
        <v>26</v>
      </c>
      <c r="K14" s="91" t="s">
        <v>26</v>
      </c>
      <c r="L14" s="91" t="s">
        <v>26</v>
      </c>
      <c r="M14" s="91" t="s">
        <v>24</v>
      </c>
      <c r="N14" s="91" t="s">
        <v>23</v>
      </c>
      <c r="O14" s="91" t="s">
        <v>24</v>
      </c>
      <c r="P14" s="91" t="s">
        <v>26</v>
      </c>
      <c r="Q14" s="91" t="s">
        <v>26</v>
      </c>
      <c r="R14" s="91" t="s">
        <v>26</v>
      </c>
      <c r="S14" s="91" t="s">
        <v>26</v>
      </c>
      <c r="T14" s="91" t="s">
        <v>24</v>
      </c>
      <c r="U14" s="91" t="s">
        <v>24</v>
      </c>
      <c r="V14" s="10" t="s">
        <v>23</v>
      </c>
      <c r="W14" s="91" t="s">
        <v>24</v>
      </c>
      <c r="X14" s="91" t="s">
        <v>24</v>
      </c>
      <c r="Y14" s="91" t="s">
        <v>24</v>
      </c>
      <c r="Z14" s="91" t="s">
        <v>24</v>
      </c>
      <c r="AA14" s="91" t="s">
        <v>24</v>
      </c>
      <c r="AB14" s="91" t="s">
        <v>24</v>
      </c>
      <c r="AC14" s="10" t="s">
        <v>23</v>
      </c>
      <c r="AD14" s="91" t="s">
        <v>24</v>
      </c>
      <c r="AE14" s="91" t="s">
        <v>24</v>
      </c>
      <c r="AF14" s="91" t="s">
        <v>24</v>
      </c>
      <c r="AG14" s="91" t="s">
        <v>24</v>
      </c>
      <c r="AH14" s="91" t="s">
        <v>24</v>
      </c>
      <c r="AI14" s="91" t="s">
        <v>24</v>
      </c>
      <c r="AJ14" s="91" t="s">
        <v>24</v>
      </c>
      <c r="AK14" s="10" t="s">
        <v>23</v>
      </c>
      <c r="AL14" s="91" t="s">
        <v>24</v>
      </c>
      <c r="AM14" s="91" t="s">
        <v>24</v>
      </c>
      <c r="AN14" s="91" t="s">
        <v>24</v>
      </c>
      <c r="AO14" s="91" t="s">
        <v>26</v>
      </c>
      <c r="AP14" s="91" t="s">
        <v>24</v>
      </c>
      <c r="AQ14" s="91" t="s">
        <v>24</v>
      </c>
      <c r="AR14" s="10" t="s">
        <v>23</v>
      </c>
      <c r="AS14" s="92" t="s">
        <v>28</v>
      </c>
      <c r="AT14" s="91" t="s">
        <v>24</v>
      </c>
      <c r="AU14" s="91" t="s">
        <v>24</v>
      </c>
      <c r="AV14" s="91" t="s">
        <v>24</v>
      </c>
      <c r="AW14" s="48" t="s">
        <v>25</v>
      </c>
      <c r="AX14" s="91" t="s">
        <v>24</v>
      </c>
      <c r="AY14" s="5">
        <f t="shared" si="13"/>
        <v>24</v>
      </c>
      <c r="AZ14" s="5">
        <f t="shared" si="14"/>
        <v>1</v>
      </c>
      <c r="BA14" s="5">
        <f t="shared" si="15"/>
        <v>0</v>
      </c>
      <c r="BB14" s="5">
        <f t="shared" si="16"/>
        <v>0</v>
      </c>
      <c r="BC14" s="5">
        <f t="shared" si="17"/>
        <v>0</v>
      </c>
      <c r="BD14" s="5">
        <f t="shared" si="18"/>
        <v>1</v>
      </c>
      <c r="BE14" s="5">
        <f t="shared" si="19"/>
        <v>0</v>
      </c>
      <c r="BF14" s="5">
        <f t="shared" si="20"/>
        <v>0</v>
      </c>
      <c r="BG14" s="5">
        <f t="shared" si="21"/>
        <v>0</v>
      </c>
      <c r="BH14" s="7">
        <f t="shared" si="22"/>
        <v>0</v>
      </c>
      <c r="BI14" s="7">
        <f t="shared" si="23"/>
        <v>0</v>
      </c>
      <c r="BJ14" s="5">
        <f t="shared" si="24"/>
        <v>4</v>
      </c>
      <c r="BK14" s="5">
        <f t="shared" si="25"/>
        <v>1</v>
      </c>
      <c r="BL14" s="7">
        <f t="shared" si="26"/>
        <v>0</v>
      </c>
      <c r="BM14" s="5">
        <f t="shared" si="27"/>
        <v>0</v>
      </c>
      <c r="BN14" s="8">
        <f t="shared" si="2"/>
        <v>26</v>
      </c>
      <c r="BO14" s="9">
        <f t="shared" si="3"/>
        <v>4</v>
      </c>
      <c r="BP14" s="9">
        <f t="shared" si="4"/>
        <v>30</v>
      </c>
      <c r="BQ14" s="9">
        <f t="shared" si="5"/>
        <v>1</v>
      </c>
      <c r="BR14" s="75">
        <f t="shared" si="6"/>
        <v>0</v>
      </c>
      <c r="BS14" s="67">
        <f t="shared" si="7"/>
        <v>0</v>
      </c>
      <c r="BT14" s="10"/>
      <c r="BU14" s="10"/>
      <c r="BV14" s="11">
        <f t="shared" si="8"/>
        <v>-30</v>
      </c>
      <c r="BW14" s="2"/>
      <c r="BX14" s="2">
        <f t="shared" si="9"/>
        <v>8</v>
      </c>
      <c r="BY14" s="2">
        <f t="shared" si="10"/>
        <v>0</v>
      </c>
      <c r="BZ14" s="2"/>
      <c r="CA14" s="2">
        <f t="shared" si="11"/>
        <v>0</v>
      </c>
      <c r="CD14" s="39">
        <f t="shared" si="12"/>
        <v>0.33333333333333304</v>
      </c>
    </row>
    <row r="15" spans="1:83" ht="15.75" x14ac:dyDescent="0.25">
      <c r="A15" s="5">
        <v>6</v>
      </c>
      <c r="B15" s="42" t="s">
        <v>80</v>
      </c>
      <c r="C15" s="106" t="s">
        <v>80</v>
      </c>
      <c r="D15" s="46" t="s">
        <v>81</v>
      </c>
      <c r="E15" s="12" t="s">
        <v>69</v>
      </c>
      <c r="F15" s="91" t="s">
        <v>26</v>
      </c>
      <c r="G15" s="91" t="s">
        <v>24</v>
      </c>
      <c r="H15" s="91" t="s">
        <v>24</v>
      </c>
      <c r="I15" s="91" t="s">
        <v>24</v>
      </c>
      <c r="J15" s="91" t="s">
        <v>24</v>
      </c>
      <c r="K15" s="91" t="s">
        <v>24</v>
      </c>
      <c r="L15" s="91" t="s">
        <v>24</v>
      </c>
      <c r="M15" s="91" t="s">
        <v>23</v>
      </c>
      <c r="N15" s="91" t="s">
        <v>24</v>
      </c>
      <c r="O15" s="91" t="s">
        <v>24</v>
      </c>
      <c r="P15" s="91" t="s">
        <v>24</v>
      </c>
      <c r="Q15" s="91" t="s">
        <v>24</v>
      </c>
      <c r="R15" s="91" t="s">
        <v>24</v>
      </c>
      <c r="S15" s="91" t="s">
        <v>24</v>
      </c>
      <c r="T15" s="10" t="s">
        <v>23</v>
      </c>
      <c r="U15" s="91" t="s">
        <v>24</v>
      </c>
      <c r="V15" s="91" t="s">
        <v>24</v>
      </c>
      <c r="W15" s="91" t="s">
        <v>24</v>
      </c>
      <c r="X15" s="91" t="s">
        <v>24</v>
      </c>
      <c r="Y15" s="91" t="s">
        <v>24</v>
      </c>
      <c r="Z15" s="91" t="s">
        <v>24</v>
      </c>
      <c r="AA15" s="10" t="s">
        <v>23</v>
      </c>
      <c r="AB15" s="91" t="s">
        <v>24</v>
      </c>
      <c r="AC15" s="91" t="s">
        <v>24</v>
      </c>
      <c r="AD15" s="91" t="s">
        <v>24</v>
      </c>
      <c r="AE15" s="91" t="s">
        <v>24</v>
      </c>
      <c r="AF15" s="91" t="s">
        <v>24</v>
      </c>
      <c r="AG15" s="91" t="s">
        <v>24</v>
      </c>
      <c r="AH15" s="10" t="s">
        <v>23</v>
      </c>
      <c r="AI15" s="91" t="s">
        <v>24</v>
      </c>
      <c r="AJ15" s="91" t="s">
        <v>24</v>
      </c>
      <c r="AK15" s="91" t="s">
        <v>24</v>
      </c>
      <c r="AL15" s="91" t="s">
        <v>24</v>
      </c>
      <c r="AM15" s="91" t="s">
        <v>24</v>
      </c>
      <c r="AN15" s="91" t="s">
        <v>24</v>
      </c>
      <c r="AO15" s="91" t="s">
        <v>24</v>
      </c>
      <c r="AP15" s="10" t="s">
        <v>23</v>
      </c>
      <c r="AQ15" s="91" t="s">
        <v>24</v>
      </c>
      <c r="AR15" s="91" t="s">
        <v>24</v>
      </c>
      <c r="AS15" s="91" t="s">
        <v>24</v>
      </c>
      <c r="AT15" s="91" t="s">
        <v>24</v>
      </c>
      <c r="AU15" s="91" t="s">
        <v>24</v>
      </c>
      <c r="AV15" s="10" t="s">
        <v>23</v>
      </c>
      <c r="AW15" s="91" t="s">
        <v>24</v>
      </c>
      <c r="AX15" s="91" t="s">
        <v>24</v>
      </c>
      <c r="AY15" s="5">
        <f t="shared" si="13"/>
        <v>26</v>
      </c>
      <c r="AZ15" s="5">
        <f t="shared" si="14"/>
        <v>0</v>
      </c>
      <c r="BA15" s="5">
        <f t="shared" si="15"/>
        <v>0</v>
      </c>
      <c r="BB15" s="5">
        <f t="shared" si="16"/>
        <v>0</v>
      </c>
      <c r="BC15" s="5">
        <f t="shared" si="17"/>
        <v>0</v>
      </c>
      <c r="BD15" s="5">
        <f t="shared" si="18"/>
        <v>0</v>
      </c>
      <c r="BE15" s="5">
        <f t="shared" si="19"/>
        <v>0</v>
      </c>
      <c r="BF15" s="5">
        <f t="shared" si="20"/>
        <v>0</v>
      </c>
      <c r="BG15" s="5">
        <f t="shared" si="21"/>
        <v>0</v>
      </c>
      <c r="BH15" s="7">
        <f t="shared" si="22"/>
        <v>0</v>
      </c>
      <c r="BI15" s="7">
        <f t="shared" si="23"/>
        <v>0</v>
      </c>
      <c r="BJ15" s="5">
        <f t="shared" si="24"/>
        <v>5</v>
      </c>
      <c r="BK15" s="5">
        <f t="shared" si="25"/>
        <v>0</v>
      </c>
      <c r="BL15" s="7">
        <f t="shared" si="26"/>
        <v>0</v>
      </c>
      <c r="BM15" s="5">
        <f t="shared" si="27"/>
        <v>0</v>
      </c>
      <c r="BN15" s="8">
        <f t="shared" si="2"/>
        <v>26</v>
      </c>
      <c r="BO15" s="9">
        <f t="shared" si="3"/>
        <v>5</v>
      </c>
      <c r="BP15" s="9">
        <f t="shared" si="4"/>
        <v>31</v>
      </c>
      <c r="BQ15" s="9">
        <f t="shared" si="5"/>
        <v>0</v>
      </c>
      <c r="BR15" s="75">
        <f t="shared" si="6"/>
        <v>0</v>
      </c>
      <c r="BS15" s="67">
        <f t="shared" si="7"/>
        <v>0</v>
      </c>
      <c r="BT15" s="10"/>
      <c r="BU15" s="10"/>
      <c r="BV15" s="11">
        <f t="shared" si="8"/>
        <v>-31</v>
      </c>
      <c r="BW15" s="2"/>
      <c r="BX15" s="2">
        <f t="shared" si="9"/>
        <v>0</v>
      </c>
      <c r="BY15" s="2">
        <f t="shared" si="10"/>
        <v>0</v>
      </c>
      <c r="BZ15" s="2"/>
      <c r="CA15" s="2">
        <f t="shared" si="11"/>
        <v>0</v>
      </c>
      <c r="CD15" s="39">
        <f t="shared" si="12"/>
        <v>-0.66666666666666696</v>
      </c>
    </row>
    <row r="16" spans="1:83" ht="15.75" customHeight="1" x14ac:dyDescent="0.25">
      <c r="A16" s="5">
        <v>7</v>
      </c>
      <c r="B16" s="42" t="s">
        <v>82</v>
      </c>
      <c r="C16" s="106" t="s">
        <v>82</v>
      </c>
      <c r="D16" s="47" t="s">
        <v>83</v>
      </c>
      <c r="E16" s="12" t="s">
        <v>69</v>
      </c>
      <c r="F16" s="91" t="s">
        <v>26</v>
      </c>
      <c r="G16" s="91" t="s">
        <v>24</v>
      </c>
      <c r="H16" s="82" t="s">
        <v>25</v>
      </c>
      <c r="I16" s="80" t="s">
        <v>23</v>
      </c>
      <c r="J16" s="91" t="s">
        <v>26</v>
      </c>
      <c r="K16" s="91" t="s">
        <v>26</v>
      </c>
      <c r="L16" s="91" t="s">
        <v>26</v>
      </c>
      <c r="M16" s="91" t="s">
        <v>26</v>
      </c>
      <c r="N16" s="91" t="s">
        <v>26</v>
      </c>
      <c r="O16" s="80" t="s">
        <v>23</v>
      </c>
      <c r="P16" s="91" t="s">
        <v>24</v>
      </c>
      <c r="Q16" s="91" t="s">
        <v>24</v>
      </c>
      <c r="R16" s="91" t="s">
        <v>24</v>
      </c>
      <c r="S16" s="91" t="s">
        <v>24</v>
      </c>
      <c r="T16" s="91" t="s">
        <v>24</v>
      </c>
      <c r="U16" s="91" t="s">
        <v>24</v>
      </c>
      <c r="V16" s="91" t="s">
        <v>24</v>
      </c>
      <c r="W16" s="10" t="s">
        <v>23</v>
      </c>
      <c r="X16" s="91" t="s">
        <v>24</v>
      </c>
      <c r="Y16" s="91" t="s">
        <v>24</v>
      </c>
      <c r="Z16" s="91" t="s">
        <v>24</v>
      </c>
      <c r="AA16" s="91" t="s">
        <v>24</v>
      </c>
      <c r="AB16" s="91" t="s">
        <v>24</v>
      </c>
      <c r="AC16" s="91" t="s">
        <v>24</v>
      </c>
      <c r="AD16" s="10" t="s">
        <v>23</v>
      </c>
      <c r="AE16" s="91" t="s">
        <v>24</v>
      </c>
      <c r="AF16" s="91" t="s">
        <v>24</v>
      </c>
      <c r="AG16" s="91" t="s">
        <v>24</v>
      </c>
      <c r="AH16" s="48" t="s">
        <v>25</v>
      </c>
      <c r="AI16" s="48" t="s">
        <v>25</v>
      </c>
      <c r="AJ16" s="10" t="s">
        <v>23</v>
      </c>
      <c r="AK16" s="48" t="s">
        <v>25</v>
      </c>
      <c r="AL16" s="48" t="s">
        <v>25</v>
      </c>
      <c r="AM16" s="91" t="s">
        <v>24</v>
      </c>
      <c r="AN16" s="91" t="s">
        <v>24</v>
      </c>
      <c r="AO16" s="91" t="s">
        <v>24</v>
      </c>
      <c r="AP16" s="91" t="s">
        <v>24</v>
      </c>
      <c r="AQ16" s="91" t="s">
        <v>24</v>
      </c>
      <c r="AR16" s="91" t="s">
        <v>24</v>
      </c>
      <c r="AS16" s="10" t="s">
        <v>23</v>
      </c>
      <c r="AT16" s="91" t="s">
        <v>24</v>
      </c>
      <c r="AU16" s="91" t="s">
        <v>24</v>
      </c>
      <c r="AV16" s="91" t="s">
        <v>24</v>
      </c>
      <c r="AW16" s="91" t="s">
        <v>24</v>
      </c>
      <c r="AX16" s="91" t="s">
        <v>24</v>
      </c>
      <c r="AY16" s="5">
        <f t="shared" si="13"/>
        <v>23</v>
      </c>
      <c r="AZ16" s="5">
        <f t="shared" si="14"/>
        <v>0</v>
      </c>
      <c r="BA16" s="5">
        <f t="shared" si="15"/>
        <v>0</v>
      </c>
      <c r="BB16" s="5">
        <f t="shared" si="16"/>
        <v>0</v>
      </c>
      <c r="BC16" s="5">
        <f t="shared" si="17"/>
        <v>0</v>
      </c>
      <c r="BD16" s="5">
        <f t="shared" si="18"/>
        <v>0</v>
      </c>
      <c r="BE16" s="5">
        <f t="shared" si="19"/>
        <v>0</v>
      </c>
      <c r="BF16" s="5">
        <f t="shared" si="20"/>
        <v>0</v>
      </c>
      <c r="BG16" s="5">
        <f t="shared" si="21"/>
        <v>0</v>
      </c>
      <c r="BH16" s="7">
        <f t="shared" si="22"/>
        <v>0</v>
      </c>
      <c r="BI16" s="7">
        <f t="shared" si="23"/>
        <v>0</v>
      </c>
      <c r="BJ16" s="5">
        <f t="shared" si="24"/>
        <v>4</v>
      </c>
      <c r="BK16" s="5">
        <f t="shared" si="25"/>
        <v>4</v>
      </c>
      <c r="BL16" s="7">
        <f t="shared" si="26"/>
        <v>0</v>
      </c>
      <c r="BM16" s="5">
        <f t="shared" si="27"/>
        <v>0</v>
      </c>
      <c r="BN16" s="8">
        <f t="shared" si="2"/>
        <v>23</v>
      </c>
      <c r="BO16" s="9">
        <f t="shared" si="3"/>
        <v>4</v>
      </c>
      <c r="BP16" s="9">
        <f t="shared" si="4"/>
        <v>27</v>
      </c>
      <c r="BQ16" s="9">
        <f t="shared" si="5"/>
        <v>0</v>
      </c>
      <c r="BR16" s="75">
        <f t="shared" si="6"/>
        <v>0</v>
      </c>
      <c r="BS16" s="67">
        <f t="shared" si="7"/>
        <v>0</v>
      </c>
      <c r="BT16" s="10"/>
      <c r="BU16" s="10"/>
      <c r="BV16" s="11">
        <f t="shared" si="8"/>
        <v>-27</v>
      </c>
      <c r="BW16" s="2"/>
      <c r="BX16" s="2">
        <f t="shared" si="9"/>
        <v>0</v>
      </c>
      <c r="BY16" s="2">
        <f t="shared" si="10"/>
        <v>0</v>
      </c>
      <c r="BZ16" s="2"/>
      <c r="CA16" s="2">
        <f t="shared" si="11"/>
        <v>0</v>
      </c>
      <c r="CD16" s="39">
        <f t="shared" si="12"/>
        <v>-0.16666666666666652</v>
      </c>
      <c r="CE16" s="22"/>
    </row>
    <row r="17" spans="1:83" ht="15.75" x14ac:dyDescent="0.25">
      <c r="A17" s="5">
        <v>8</v>
      </c>
      <c r="B17" s="42" t="s">
        <v>84</v>
      </c>
      <c r="C17" s="106" t="s">
        <v>84</v>
      </c>
      <c r="D17" s="44" t="s">
        <v>85</v>
      </c>
      <c r="E17" s="12" t="s">
        <v>69</v>
      </c>
      <c r="F17" s="80" t="s">
        <v>23</v>
      </c>
      <c r="G17" s="91" t="s">
        <v>26</v>
      </c>
      <c r="H17" s="91" t="s">
        <v>24</v>
      </c>
      <c r="I17" s="91" t="s">
        <v>26</v>
      </c>
      <c r="J17" s="91" t="s">
        <v>26</v>
      </c>
      <c r="K17" s="48" t="s">
        <v>25</v>
      </c>
      <c r="L17" s="91" t="s">
        <v>26</v>
      </c>
      <c r="M17" s="91" t="s">
        <v>23</v>
      </c>
      <c r="N17" s="91" t="s">
        <v>24</v>
      </c>
      <c r="O17" s="91" t="s">
        <v>24</v>
      </c>
      <c r="P17" s="91" t="s">
        <v>24</v>
      </c>
      <c r="Q17" s="91" t="s">
        <v>24</v>
      </c>
      <c r="R17" s="91" t="s">
        <v>24</v>
      </c>
      <c r="S17" s="91" t="s">
        <v>24</v>
      </c>
      <c r="T17" s="91" t="s">
        <v>24</v>
      </c>
      <c r="U17" s="91" t="s">
        <v>26</v>
      </c>
      <c r="V17" s="48" t="s">
        <v>25</v>
      </c>
      <c r="W17" s="91" t="s">
        <v>24</v>
      </c>
      <c r="X17" s="91" t="s">
        <v>26</v>
      </c>
      <c r="Y17" s="91" t="s">
        <v>26</v>
      </c>
      <c r="Z17" s="91" t="s">
        <v>26</v>
      </c>
      <c r="AA17" s="10" t="s">
        <v>23</v>
      </c>
      <c r="AB17" s="91" t="s">
        <v>26</v>
      </c>
      <c r="AC17" s="91" t="s">
        <v>26</v>
      </c>
      <c r="AD17" s="91" t="s">
        <v>26</v>
      </c>
      <c r="AE17" s="91" t="s">
        <v>26</v>
      </c>
      <c r="AF17" s="91" t="s">
        <v>26</v>
      </c>
      <c r="AG17" s="91" t="s">
        <v>26</v>
      </c>
      <c r="AH17" s="10" t="s">
        <v>23</v>
      </c>
      <c r="AI17" s="91" t="s">
        <v>26</v>
      </c>
      <c r="AJ17" s="91" t="s">
        <v>26</v>
      </c>
      <c r="AK17" s="91" t="s">
        <v>26</v>
      </c>
      <c r="AL17" s="91" t="s">
        <v>26</v>
      </c>
      <c r="AM17" s="91" t="s">
        <v>26</v>
      </c>
      <c r="AN17" s="91" t="s">
        <v>24</v>
      </c>
      <c r="AO17" s="10" t="s">
        <v>23</v>
      </c>
      <c r="AP17" s="91" t="s">
        <v>24</v>
      </c>
      <c r="AQ17" s="91" t="s">
        <v>24</v>
      </c>
      <c r="AR17" s="91" t="s">
        <v>24</v>
      </c>
      <c r="AS17" s="92" t="s">
        <v>28</v>
      </c>
      <c r="AT17" s="91" t="s">
        <v>24</v>
      </c>
      <c r="AU17" s="91" t="s">
        <v>26</v>
      </c>
      <c r="AV17" s="10" t="s">
        <v>23</v>
      </c>
      <c r="AW17" s="91" t="s">
        <v>24</v>
      </c>
      <c r="AX17" s="91" t="s">
        <v>24</v>
      </c>
      <c r="AY17" s="5">
        <f t="shared" si="13"/>
        <v>9</v>
      </c>
      <c r="AZ17" s="5">
        <f t="shared" si="14"/>
        <v>16</v>
      </c>
      <c r="BA17" s="5">
        <f t="shared" si="15"/>
        <v>0</v>
      </c>
      <c r="BB17" s="5">
        <f t="shared" si="16"/>
        <v>0</v>
      </c>
      <c r="BC17" s="5">
        <f t="shared" si="17"/>
        <v>0</v>
      </c>
      <c r="BD17" s="5">
        <f t="shared" si="18"/>
        <v>1</v>
      </c>
      <c r="BE17" s="5">
        <f t="shared" si="19"/>
        <v>0</v>
      </c>
      <c r="BF17" s="5">
        <f t="shared" si="20"/>
        <v>0</v>
      </c>
      <c r="BG17" s="5">
        <f t="shared" si="21"/>
        <v>0</v>
      </c>
      <c r="BH17" s="7">
        <f t="shared" si="22"/>
        <v>0</v>
      </c>
      <c r="BI17" s="7">
        <f t="shared" si="23"/>
        <v>0</v>
      </c>
      <c r="BJ17" s="5">
        <f t="shared" si="24"/>
        <v>4</v>
      </c>
      <c r="BK17" s="5">
        <f t="shared" si="25"/>
        <v>1</v>
      </c>
      <c r="BL17" s="7">
        <f t="shared" si="26"/>
        <v>0</v>
      </c>
      <c r="BM17" s="5">
        <f t="shared" si="27"/>
        <v>0</v>
      </c>
      <c r="BN17" s="8">
        <f t="shared" si="2"/>
        <v>26</v>
      </c>
      <c r="BO17" s="9">
        <f t="shared" si="3"/>
        <v>4</v>
      </c>
      <c r="BP17" s="9">
        <f t="shared" si="4"/>
        <v>30</v>
      </c>
      <c r="BQ17" s="9">
        <f t="shared" si="5"/>
        <v>1</v>
      </c>
      <c r="BR17" s="75">
        <f t="shared" si="6"/>
        <v>0</v>
      </c>
      <c r="BS17" s="67">
        <f t="shared" si="7"/>
        <v>0</v>
      </c>
      <c r="BT17" s="12"/>
      <c r="BU17" s="10"/>
      <c r="BV17" s="11">
        <f t="shared" si="8"/>
        <v>-30</v>
      </c>
      <c r="BW17" s="2"/>
      <c r="BX17" s="2">
        <f t="shared" si="9"/>
        <v>8</v>
      </c>
      <c r="BY17" s="2">
        <f t="shared" si="10"/>
        <v>0</v>
      </c>
      <c r="BZ17" s="2"/>
      <c r="CA17" s="2">
        <f t="shared" si="11"/>
        <v>0</v>
      </c>
      <c r="CD17" s="39">
        <f t="shared" si="12"/>
        <v>0.33333333333333304</v>
      </c>
    </row>
    <row r="18" spans="1:83" ht="15.75" x14ac:dyDescent="0.25">
      <c r="A18" s="5">
        <v>9</v>
      </c>
      <c r="B18" s="42" t="s">
        <v>86</v>
      </c>
      <c r="C18" s="106" t="s">
        <v>86</v>
      </c>
      <c r="D18" s="44" t="s">
        <v>87</v>
      </c>
      <c r="E18" s="12" t="s">
        <v>69</v>
      </c>
      <c r="F18" s="91" t="s">
        <v>24</v>
      </c>
      <c r="G18" s="91" t="s">
        <v>24</v>
      </c>
      <c r="H18" s="91" t="s">
        <v>24</v>
      </c>
      <c r="I18" s="91" t="s">
        <v>24</v>
      </c>
      <c r="J18" s="91" t="s">
        <v>23</v>
      </c>
      <c r="K18" s="91" t="s">
        <v>24</v>
      </c>
      <c r="L18" s="91" t="s">
        <v>24</v>
      </c>
      <c r="M18" s="91" t="s">
        <v>26</v>
      </c>
      <c r="N18" s="91" t="s">
        <v>24</v>
      </c>
      <c r="O18" s="91" t="s">
        <v>26</v>
      </c>
      <c r="P18" s="91" t="s">
        <v>26</v>
      </c>
      <c r="Q18" s="91" t="s">
        <v>23</v>
      </c>
      <c r="R18" s="91" t="s">
        <v>24</v>
      </c>
      <c r="S18" s="91" t="s">
        <v>24</v>
      </c>
      <c r="T18" s="91" t="s">
        <v>24</v>
      </c>
      <c r="U18" s="91" t="s">
        <v>26</v>
      </c>
      <c r="V18" s="91" t="s">
        <v>26</v>
      </c>
      <c r="W18" s="91" t="s">
        <v>26</v>
      </c>
      <c r="X18" s="10" t="s">
        <v>23</v>
      </c>
      <c r="Y18" s="91" t="s">
        <v>24</v>
      </c>
      <c r="Z18" s="91" t="s">
        <v>24</v>
      </c>
      <c r="AA18" s="91" t="s">
        <v>24</v>
      </c>
      <c r="AB18" s="91" t="s">
        <v>24</v>
      </c>
      <c r="AC18" s="91" t="s">
        <v>26</v>
      </c>
      <c r="AD18" s="91" t="s">
        <v>24</v>
      </c>
      <c r="AE18" s="10" t="s">
        <v>23</v>
      </c>
      <c r="AF18" s="91" t="s">
        <v>24</v>
      </c>
      <c r="AG18" s="48" t="s">
        <v>25</v>
      </c>
      <c r="AH18" s="48" t="s">
        <v>25</v>
      </c>
      <c r="AI18" s="48" t="s">
        <v>25</v>
      </c>
      <c r="AJ18" s="91" t="s">
        <v>27</v>
      </c>
      <c r="AK18" s="91" t="s">
        <v>27</v>
      </c>
      <c r="AL18" s="10" t="s">
        <v>23</v>
      </c>
      <c r="AM18" s="91" t="s">
        <v>27</v>
      </c>
      <c r="AN18" s="91" t="s">
        <v>27</v>
      </c>
      <c r="AO18" s="91" t="s">
        <v>27</v>
      </c>
      <c r="AP18" s="91" t="s">
        <v>27</v>
      </c>
      <c r="AQ18" s="91" t="s">
        <v>26</v>
      </c>
      <c r="AR18" s="91" t="s">
        <v>26</v>
      </c>
      <c r="AS18" s="91" t="s">
        <v>24</v>
      </c>
      <c r="AT18" s="10" t="s">
        <v>23</v>
      </c>
      <c r="AU18" s="48" t="s">
        <v>25</v>
      </c>
      <c r="AV18" s="91" t="s">
        <v>26</v>
      </c>
      <c r="AW18" s="91" t="s">
        <v>26</v>
      </c>
      <c r="AX18" s="91" t="s">
        <v>24</v>
      </c>
      <c r="AY18" s="5">
        <f t="shared" si="13"/>
        <v>9</v>
      </c>
      <c r="AZ18" s="5">
        <f t="shared" si="14"/>
        <v>8</v>
      </c>
      <c r="BA18" s="5">
        <f t="shared" si="15"/>
        <v>6</v>
      </c>
      <c r="BB18" s="5">
        <f t="shared" si="16"/>
        <v>0</v>
      </c>
      <c r="BC18" s="5">
        <f t="shared" si="17"/>
        <v>0</v>
      </c>
      <c r="BD18" s="5">
        <f t="shared" si="18"/>
        <v>0</v>
      </c>
      <c r="BE18" s="5">
        <f t="shared" si="19"/>
        <v>0</v>
      </c>
      <c r="BF18" s="5">
        <f t="shared" si="20"/>
        <v>0</v>
      </c>
      <c r="BG18" s="5">
        <f t="shared" si="21"/>
        <v>0</v>
      </c>
      <c r="BH18" s="7">
        <f t="shared" si="22"/>
        <v>0</v>
      </c>
      <c r="BI18" s="7">
        <f t="shared" si="23"/>
        <v>0</v>
      </c>
      <c r="BJ18" s="5">
        <f t="shared" si="24"/>
        <v>4</v>
      </c>
      <c r="BK18" s="5">
        <f t="shared" si="25"/>
        <v>4</v>
      </c>
      <c r="BL18" s="7">
        <f t="shared" si="26"/>
        <v>0</v>
      </c>
      <c r="BM18" s="5">
        <f t="shared" si="27"/>
        <v>0</v>
      </c>
      <c r="BN18" s="8">
        <f t="shared" si="2"/>
        <v>23</v>
      </c>
      <c r="BO18" s="9">
        <f t="shared" si="3"/>
        <v>4</v>
      </c>
      <c r="BP18" s="9">
        <f t="shared" si="4"/>
        <v>27</v>
      </c>
      <c r="BQ18" s="9">
        <f t="shared" si="5"/>
        <v>0</v>
      </c>
      <c r="BR18" s="75">
        <f t="shared" si="6"/>
        <v>0</v>
      </c>
      <c r="BS18" s="67">
        <f t="shared" si="7"/>
        <v>0</v>
      </c>
      <c r="BT18" s="10"/>
      <c r="BU18" s="10"/>
      <c r="BV18" s="11">
        <f t="shared" si="8"/>
        <v>-27</v>
      </c>
      <c r="BW18" s="2"/>
      <c r="BX18" s="2">
        <f t="shared" si="9"/>
        <v>0</v>
      </c>
      <c r="BY18" s="2">
        <f t="shared" si="10"/>
        <v>0</v>
      </c>
      <c r="BZ18" s="2"/>
      <c r="CA18" s="2">
        <f t="shared" si="11"/>
        <v>0</v>
      </c>
      <c r="CD18" s="39">
        <f t="shared" si="12"/>
        <v>-0.16666666666666652</v>
      </c>
      <c r="CE18" s="22"/>
    </row>
    <row r="19" spans="1:83" ht="15.75" x14ac:dyDescent="0.25">
      <c r="A19" s="5">
        <v>10</v>
      </c>
      <c r="B19" s="42" t="s">
        <v>88</v>
      </c>
      <c r="C19" s="106" t="s">
        <v>88</v>
      </c>
      <c r="D19" s="43" t="s">
        <v>89</v>
      </c>
      <c r="E19" s="12" t="s">
        <v>69</v>
      </c>
      <c r="F19" s="91" t="s">
        <v>24</v>
      </c>
      <c r="G19" s="91" t="s">
        <v>26</v>
      </c>
      <c r="H19" s="91" t="s">
        <v>26</v>
      </c>
      <c r="I19" s="91" t="s">
        <v>26</v>
      </c>
      <c r="J19" s="91" t="s">
        <v>24</v>
      </c>
      <c r="K19" s="91" t="s">
        <v>23</v>
      </c>
      <c r="L19" s="91" t="s">
        <v>24</v>
      </c>
      <c r="M19" s="91" t="s">
        <v>24</v>
      </c>
      <c r="N19" s="91" t="s">
        <v>24</v>
      </c>
      <c r="O19" s="91" t="s">
        <v>24</v>
      </c>
      <c r="P19" s="91" t="s">
        <v>26</v>
      </c>
      <c r="Q19" s="91" t="s">
        <v>26</v>
      </c>
      <c r="R19" s="91" t="s">
        <v>23</v>
      </c>
      <c r="S19" s="91" t="s">
        <v>24</v>
      </c>
      <c r="T19" s="91" t="s">
        <v>24</v>
      </c>
      <c r="U19" s="91" t="s">
        <v>24</v>
      </c>
      <c r="V19" s="91" t="s">
        <v>24</v>
      </c>
      <c r="W19" s="91" t="s">
        <v>24</v>
      </c>
      <c r="X19" s="91" t="s">
        <v>24</v>
      </c>
      <c r="Y19" s="91" t="s">
        <v>24</v>
      </c>
      <c r="Z19" s="10" t="s">
        <v>23</v>
      </c>
      <c r="AA19" s="91" t="s">
        <v>24</v>
      </c>
      <c r="AB19" s="91" t="s">
        <v>24</v>
      </c>
      <c r="AC19" s="91" t="s">
        <v>24</v>
      </c>
      <c r="AD19" s="91" t="s">
        <v>24</v>
      </c>
      <c r="AE19" s="91" t="s">
        <v>24</v>
      </c>
      <c r="AF19" s="91" t="s">
        <v>24</v>
      </c>
      <c r="AG19" s="91" t="s">
        <v>26</v>
      </c>
      <c r="AH19" s="10" t="s">
        <v>23</v>
      </c>
      <c r="AI19" s="91" t="s">
        <v>24</v>
      </c>
      <c r="AJ19" s="91" t="s">
        <v>24</v>
      </c>
      <c r="AK19" s="91" t="s">
        <v>24</v>
      </c>
      <c r="AL19" s="91" t="s">
        <v>27</v>
      </c>
      <c r="AM19" s="91" t="s">
        <v>26</v>
      </c>
      <c r="AN19" s="10" t="s">
        <v>23</v>
      </c>
      <c r="AO19" s="91" t="s">
        <v>26</v>
      </c>
      <c r="AP19" s="91" t="s">
        <v>26</v>
      </c>
      <c r="AQ19" s="91" t="s">
        <v>26</v>
      </c>
      <c r="AR19" s="91" t="s">
        <v>26</v>
      </c>
      <c r="AS19" s="91" t="s">
        <v>24</v>
      </c>
      <c r="AT19" s="91" t="s">
        <v>26</v>
      </c>
      <c r="AU19" s="10" t="s">
        <v>23</v>
      </c>
      <c r="AV19" s="48" t="s">
        <v>25</v>
      </c>
      <c r="AW19" s="91" t="s">
        <v>27</v>
      </c>
      <c r="AX19" s="91" t="s">
        <v>27</v>
      </c>
      <c r="AY19" s="5">
        <f t="shared" si="13"/>
        <v>16</v>
      </c>
      <c r="AZ19" s="5">
        <f t="shared" si="14"/>
        <v>7</v>
      </c>
      <c r="BA19" s="5">
        <f t="shared" si="15"/>
        <v>3</v>
      </c>
      <c r="BB19" s="5">
        <f t="shared" si="16"/>
        <v>0</v>
      </c>
      <c r="BC19" s="5">
        <f t="shared" si="17"/>
        <v>0</v>
      </c>
      <c r="BD19" s="5">
        <f t="shared" si="18"/>
        <v>0</v>
      </c>
      <c r="BE19" s="5">
        <f t="shared" si="19"/>
        <v>0</v>
      </c>
      <c r="BF19" s="5">
        <f t="shared" si="20"/>
        <v>0</v>
      </c>
      <c r="BG19" s="5">
        <f t="shared" si="21"/>
        <v>0</v>
      </c>
      <c r="BH19" s="7">
        <f t="shared" si="22"/>
        <v>0</v>
      </c>
      <c r="BI19" s="7">
        <f t="shared" si="23"/>
        <v>0</v>
      </c>
      <c r="BJ19" s="5">
        <f t="shared" si="24"/>
        <v>4</v>
      </c>
      <c r="BK19" s="5">
        <f t="shared" si="25"/>
        <v>1</v>
      </c>
      <c r="BL19" s="7">
        <f t="shared" si="26"/>
        <v>0</v>
      </c>
      <c r="BM19" s="5">
        <f t="shared" si="27"/>
        <v>0</v>
      </c>
      <c r="BN19" s="8">
        <f t="shared" si="2"/>
        <v>26</v>
      </c>
      <c r="BO19" s="9">
        <f t="shared" si="3"/>
        <v>4</v>
      </c>
      <c r="BP19" s="9">
        <f t="shared" si="4"/>
        <v>30</v>
      </c>
      <c r="BQ19" s="9">
        <f t="shared" si="5"/>
        <v>0</v>
      </c>
      <c r="BR19" s="75">
        <f t="shared" si="6"/>
        <v>0</v>
      </c>
      <c r="BS19" s="67">
        <f t="shared" si="7"/>
        <v>0</v>
      </c>
      <c r="BT19" s="12"/>
      <c r="BU19" s="10"/>
      <c r="BV19" s="11">
        <f t="shared" si="8"/>
        <v>-30</v>
      </c>
      <c r="BW19" s="2"/>
      <c r="BX19" s="2">
        <f t="shared" si="9"/>
        <v>0</v>
      </c>
      <c r="BY19" s="2">
        <f t="shared" si="10"/>
        <v>0</v>
      </c>
      <c r="BZ19" s="2"/>
      <c r="CA19" s="2">
        <f t="shared" si="11"/>
        <v>0</v>
      </c>
      <c r="CD19" s="39">
        <f t="shared" si="12"/>
        <v>0.33333333333333304</v>
      </c>
    </row>
    <row r="20" spans="1:83" ht="15.75" x14ac:dyDescent="0.25">
      <c r="A20" s="5">
        <v>11</v>
      </c>
      <c r="B20" s="42" t="s">
        <v>90</v>
      </c>
      <c r="C20" s="106" t="s">
        <v>90</v>
      </c>
      <c r="D20" s="43" t="s">
        <v>87</v>
      </c>
      <c r="E20" s="12" t="s">
        <v>69</v>
      </c>
      <c r="F20" s="91" t="s">
        <v>24</v>
      </c>
      <c r="G20" s="91" t="s">
        <v>24</v>
      </c>
      <c r="H20" s="91" t="s">
        <v>24</v>
      </c>
      <c r="I20" s="91" t="s">
        <v>24</v>
      </c>
      <c r="J20" s="91" t="s">
        <v>23</v>
      </c>
      <c r="K20" s="91" t="s">
        <v>24</v>
      </c>
      <c r="L20" s="91" t="s">
        <v>24</v>
      </c>
      <c r="M20" s="91" t="s">
        <v>24</v>
      </c>
      <c r="N20" s="91" t="s">
        <v>24</v>
      </c>
      <c r="O20" s="91" t="s">
        <v>24</v>
      </c>
      <c r="P20" s="91" t="s">
        <v>24</v>
      </c>
      <c r="Q20" s="91" t="s">
        <v>23</v>
      </c>
      <c r="R20" s="91" t="s">
        <v>24</v>
      </c>
      <c r="S20" s="91" t="s">
        <v>24</v>
      </c>
      <c r="T20" s="91" t="s">
        <v>24</v>
      </c>
      <c r="U20" s="91" t="s">
        <v>26</v>
      </c>
      <c r="V20" s="91" t="s">
        <v>24</v>
      </c>
      <c r="W20" s="91" t="s">
        <v>24</v>
      </c>
      <c r="X20" s="10" t="s">
        <v>23</v>
      </c>
      <c r="Y20" s="91" t="s">
        <v>24</v>
      </c>
      <c r="Z20" s="91" t="s">
        <v>24</v>
      </c>
      <c r="AA20" s="91" t="s">
        <v>24</v>
      </c>
      <c r="AB20" s="91" t="s">
        <v>24</v>
      </c>
      <c r="AC20" s="91" t="s">
        <v>24</v>
      </c>
      <c r="AD20" s="91" t="s">
        <v>24</v>
      </c>
      <c r="AE20" s="10" t="s">
        <v>23</v>
      </c>
      <c r="AF20" s="91" t="s">
        <v>24</v>
      </c>
      <c r="AG20" s="91" t="s">
        <v>24</v>
      </c>
      <c r="AH20" s="91" t="s">
        <v>24</v>
      </c>
      <c r="AI20" s="91" t="s">
        <v>26</v>
      </c>
      <c r="AJ20" s="91" t="s">
        <v>24</v>
      </c>
      <c r="AK20" s="91" t="s">
        <v>24</v>
      </c>
      <c r="AL20" s="10" t="s">
        <v>23</v>
      </c>
      <c r="AM20" s="91" t="s">
        <v>24</v>
      </c>
      <c r="AN20" s="91" t="s">
        <v>24</v>
      </c>
      <c r="AO20" s="91" t="s">
        <v>24</v>
      </c>
      <c r="AP20" s="91" t="s">
        <v>24</v>
      </c>
      <c r="AQ20" s="91" t="s">
        <v>24</v>
      </c>
      <c r="AR20" s="91" t="s">
        <v>24</v>
      </c>
      <c r="AS20" s="91" t="s">
        <v>24</v>
      </c>
      <c r="AT20" s="10" t="s">
        <v>23</v>
      </c>
      <c r="AU20" s="91" t="s">
        <v>24</v>
      </c>
      <c r="AV20" s="91" t="s">
        <v>24</v>
      </c>
      <c r="AW20" s="91" t="s">
        <v>24</v>
      </c>
      <c r="AX20" s="91" t="s">
        <v>24</v>
      </c>
      <c r="AY20" s="5">
        <f t="shared" si="13"/>
        <v>25</v>
      </c>
      <c r="AZ20" s="5">
        <f t="shared" si="14"/>
        <v>2</v>
      </c>
      <c r="BA20" s="5">
        <f t="shared" si="15"/>
        <v>0</v>
      </c>
      <c r="BB20" s="5">
        <f t="shared" si="16"/>
        <v>0</v>
      </c>
      <c r="BC20" s="5">
        <f t="shared" si="17"/>
        <v>0</v>
      </c>
      <c r="BD20" s="5">
        <f t="shared" si="18"/>
        <v>0</v>
      </c>
      <c r="BE20" s="5">
        <f t="shared" si="19"/>
        <v>0</v>
      </c>
      <c r="BF20" s="5">
        <f t="shared" si="20"/>
        <v>0</v>
      </c>
      <c r="BG20" s="5">
        <f t="shared" si="21"/>
        <v>0</v>
      </c>
      <c r="BH20" s="7">
        <f t="shared" si="22"/>
        <v>0</v>
      </c>
      <c r="BI20" s="7">
        <f t="shared" si="23"/>
        <v>0</v>
      </c>
      <c r="BJ20" s="5">
        <f t="shared" si="24"/>
        <v>4</v>
      </c>
      <c r="BK20" s="5">
        <f t="shared" si="25"/>
        <v>0</v>
      </c>
      <c r="BL20" s="7">
        <f t="shared" si="26"/>
        <v>0</v>
      </c>
      <c r="BM20" s="5">
        <f t="shared" si="27"/>
        <v>0</v>
      </c>
      <c r="BN20" s="8">
        <f t="shared" si="2"/>
        <v>27</v>
      </c>
      <c r="BO20" s="9">
        <f t="shared" si="3"/>
        <v>4</v>
      </c>
      <c r="BP20" s="9">
        <f t="shared" si="4"/>
        <v>31</v>
      </c>
      <c r="BQ20" s="9">
        <f t="shared" si="5"/>
        <v>0</v>
      </c>
      <c r="BR20" s="75">
        <f t="shared" si="6"/>
        <v>0</v>
      </c>
      <c r="BS20" s="67">
        <f t="shared" si="7"/>
        <v>0</v>
      </c>
      <c r="BT20" s="10"/>
      <c r="BU20" s="10"/>
      <c r="BV20" s="11">
        <f t="shared" si="8"/>
        <v>-31</v>
      </c>
      <c r="BW20" s="2"/>
      <c r="BX20" s="2">
        <f t="shared" si="9"/>
        <v>0</v>
      </c>
      <c r="BY20" s="2">
        <f t="shared" si="10"/>
        <v>0</v>
      </c>
      <c r="BZ20" s="2"/>
      <c r="CA20" s="2">
        <f t="shared" si="11"/>
        <v>0</v>
      </c>
      <c r="CD20" s="39">
        <f t="shared" si="12"/>
        <v>0.5</v>
      </c>
    </row>
    <row r="21" spans="1:83" ht="15.75" x14ac:dyDescent="0.25">
      <c r="A21" s="5">
        <v>12</v>
      </c>
      <c r="B21" s="42" t="s">
        <v>91</v>
      </c>
      <c r="C21" s="106" t="s">
        <v>91</v>
      </c>
      <c r="D21" s="43" t="s">
        <v>92</v>
      </c>
      <c r="E21" s="12" t="s">
        <v>69</v>
      </c>
      <c r="F21" s="91" t="s">
        <v>26</v>
      </c>
      <c r="G21" s="48" t="s">
        <v>23</v>
      </c>
      <c r="H21" s="91" t="s">
        <v>26</v>
      </c>
      <c r="I21" s="91" t="s">
        <v>26</v>
      </c>
      <c r="J21" s="91" t="s">
        <v>24</v>
      </c>
      <c r="K21" s="91" t="s">
        <v>24</v>
      </c>
      <c r="L21" s="91" t="s">
        <v>24</v>
      </c>
      <c r="M21" s="91" t="s">
        <v>24</v>
      </c>
      <c r="N21" s="91" t="s">
        <v>23</v>
      </c>
      <c r="O21" s="91" t="s">
        <v>26</v>
      </c>
      <c r="P21" s="91" t="s">
        <v>24</v>
      </c>
      <c r="Q21" s="91" t="s">
        <v>24</v>
      </c>
      <c r="R21" s="91" t="s">
        <v>24</v>
      </c>
      <c r="S21" s="91" t="s">
        <v>24</v>
      </c>
      <c r="T21" s="91" t="s">
        <v>26</v>
      </c>
      <c r="U21" s="91" t="s">
        <v>24</v>
      </c>
      <c r="V21" s="10" t="s">
        <v>23</v>
      </c>
      <c r="W21" s="91" t="s">
        <v>24</v>
      </c>
      <c r="X21" s="91" t="s">
        <v>26</v>
      </c>
      <c r="Y21" s="91" t="s">
        <v>26</v>
      </c>
      <c r="Z21" s="91" t="s">
        <v>24</v>
      </c>
      <c r="AA21" s="91" t="s">
        <v>26</v>
      </c>
      <c r="AB21" s="10" t="s">
        <v>23</v>
      </c>
      <c r="AC21" s="91" t="s">
        <v>24</v>
      </c>
      <c r="AD21" s="91" t="s">
        <v>24</v>
      </c>
      <c r="AE21" s="91" t="s">
        <v>24</v>
      </c>
      <c r="AF21" s="91" t="s">
        <v>24</v>
      </c>
      <c r="AG21" s="91" t="s">
        <v>24</v>
      </c>
      <c r="AH21" s="91" t="s">
        <v>27</v>
      </c>
      <c r="AI21" s="10" t="s">
        <v>23</v>
      </c>
      <c r="AJ21" s="91" t="s">
        <v>26</v>
      </c>
      <c r="AK21" s="91" t="s">
        <v>24</v>
      </c>
      <c r="AL21" s="91" t="s">
        <v>24</v>
      </c>
      <c r="AM21" s="91" t="s">
        <v>26</v>
      </c>
      <c r="AN21" s="91" t="s">
        <v>26</v>
      </c>
      <c r="AO21" s="91" t="s">
        <v>26</v>
      </c>
      <c r="AP21" s="91" t="s">
        <v>26</v>
      </c>
      <c r="AQ21" s="10" t="s">
        <v>23</v>
      </c>
      <c r="AR21" s="91" t="s">
        <v>24</v>
      </c>
      <c r="AS21" s="92" t="s">
        <v>28</v>
      </c>
      <c r="AT21" s="91" t="s">
        <v>27</v>
      </c>
      <c r="AU21" s="91" t="s">
        <v>27</v>
      </c>
      <c r="AV21" s="48" t="s">
        <v>25</v>
      </c>
      <c r="AW21" s="10" t="s">
        <v>23</v>
      </c>
      <c r="AX21" s="91" t="s">
        <v>27</v>
      </c>
      <c r="AY21" s="5">
        <f t="shared" si="13"/>
        <v>11</v>
      </c>
      <c r="AZ21" s="5">
        <f t="shared" si="14"/>
        <v>9</v>
      </c>
      <c r="BA21" s="5">
        <f t="shared" si="15"/>
        <v>4</v>
      </c>
      <c r="BB21" s="5">
        <f t="shared" si="16"/>
        <v>0</v>
      </c>
      <c r="BC21" s="5">
        <f t="shared" si="17"/>
        <v>0</v>
      </c>
      <c r="BD21" s="5">
        <f t="shared" si="18"/>
        <v>1</v>
      </c>
      <c r="BE21" s="5">
        <f t="shared" si="19"/>
        <v>0</v>
      </c>
      <c r="BF21" s="5">
        <f t="shared" si="20"/>
        <v>0</v>
      </c>
      <c r="BG21" s="5">
        <f t="shared" si="21"/>
        <v>0</v>
      </c>
      <c r="BH21" s="7">
        <f t="shared" si="22"/>
        <v>0</v>
      </c>
      <c r="BI21" s="7">
        <f t="shared" si="23"/>
        <v>0</v>
      </c>
      <c r="BJ21" s="5">
        <f t="shared" si="24"/>
        <v>5</v>
      </c>
      <c r="BK21" s="5">
        <f t="shared" si="25"/>
        <v>1</v>
      </c>
      <c r="BL21" s="7">
        <f t="shared" si="26"/>
        <v>0</v>
      </c>
      <c r="BM21" s="5">
        <f t="shared" si="27"/>
        <v>0</v>
      </c>
      <c r="BN21" s="8">
        <f t="shared" si="2"/>
        <v>25</v>
      </c>
      <c r="BO21" s="9">
        <f t="shared" si="3"/>
        <v>5</v>
      </c>
      <c r="BP21" s="9">
        <f t="shared" si="4"/>
        <v>30</v>
      </c>
      <c r="BQ21" s="9">
        <f t="shared" si="5"/>
        <v>1</v>
      </c>
      <c r="BR21" s="75">
        <f t="shared" si="6"/>
        <v>0</v>
      </c>
      <c r="BS21" s="67">
        <f t="shared" si="7"/>
        <v>0</v>
      </c>
      <c r="BT21" s="10"/>
      <c r="BU21" s="10"/>
      <c r="BV21" s="11">
        <f t="shared" si="8"/>
        <v>-30</v>
      </c>
      <c r="BW21" s="2"/>
      <c r="BX21" s="2">
        <f t="shared" si="9"/>
        <v>8</v>
      </c>
      <c r="BY21" s="2">
        <f t="shared" si="10"/>
        <v>0</v>
      </c>
      <c r="BZ21" s="2"/>
      <c r="CA21" s="2">
        <f t="shared" si="11"/>
        <v>0</v>
      </c>
      <c r="CD21" s="39">
        <f t="shared" si="12"/>
        <v>-0.83333333333333304</v>
      </c>
    </row>
    <row r="22" spans="1:83" ht="15.75" x14ac:dyDescent="0.25">
      <c r="A22" s="5">
        <v>13</v>
      </c>
      <c r="B22" s="42" t="s">
        <v>93</v>
      </c>
      <c r="C22" s="106" t="s">
        <v>93</v>
      </c>
      <c r="D22" s="45" t="s">
        <v>94</v>
      </c>
      <c r="E22" s="12" t="s">
        <v>69</v>
      </c>
      <c r="F22" s="91" t="s">
        <v>24</v>
      </c>
      <c r="G22" s="91" t="s">
        <v>27</v>
      </c>
      <c r="H22" s="91" t="s">
        <v>27</v>
      </c>
      <c r="I22" s="91" t="s">
        <v>27</v>
      </c>
      <c r="J22" s="91" t="s">
        <v>27</v>
      </c>
      <c r="K22" s="91" t="s">
        <v>27</v>
      </c>
      <c r="L22" s="91" t="s">
        <v>23</v>
      </c>
      <c r="M22" s="91" t="s">
        <v>27</v>
      </c>
      <c r="N22" s="91" t="s">
        <v>27</v>
      </c>
      <c r="O22" s="91" t="s">
        <v>27</v>
      </c>
      <c r="P22" s="91" t="s">
        <v>27</v>
      </c>
      <c r="Q22" s="91" t="s">
        <v>27</v>
      </c>
      <c r="R22" s="91" t="s">
        <v>27</v>
      </c>
      <c r="S22" s="91" t="s">
        <v>23</v>
      </c>
      <c r="T22" s="91" t="s">
        <v>27</v>
      </c>
      <c r="U22" s="91" t="s">
        <v>27</v>
      </c>
      <c r="V22" s="91" t="s">
        <v>27</v>
      </c>
      <c r="W22" s="91" t="s">
        <v>27</v>
      </c>
      <c r="X22" s="91" t="s">
        <v>27</v>
      </c>
      <c r="Y22" s="91" t="s">
        <v>27</v>
      </c>
      <c r="Z22" s="10" t="s">
        <v>23</v>
      </c>
      <c r="AA22" s="91" t="s">
        <v>26</v>
      </c>
      <c r="AB22" s="91" t="s">
        <v>26</v>
      </c>
      <c r="AC22" s="91" t="s">
        <v>26</v>
      </c>
      <c r="AD22" s="91" t="s">
        <v>26</v>
      </c>
      <c r="AE22" s="91" t="s">
        <v>26</v>
      </c>
      <c r="AF22" s="91" t="s">
        <v>27</v>
      </c>
      <c r="AG22" s="10" t="s">
        <v>23</v>
      </c>
      <c r="AH22" s="91" t="s">
        <v>27</v>
      </c>
      <c r="AI22" s="91" t="s">
        <v>27</v>
      </c>
      <c r="AJ22" s="91" t="s">
        <v>27</v>
      </c>
      <c r="AK22" s="91" t="s">
        <v>27</v>
      </c>
      <c r="AL22" s="91" t="s">
        <v>27</v>
      </c>
      <c r="AM22" s="91" t="s">
        <v>27</v>
      </c>
      <c r="AN22" s="10" t="s">
        <v>23</v>
      </c>
      <c r="AO22" s="91" t="s">
        <v>27</v>
      </c>
      <c r="AP22" s="91" t="s">
        <v>27</v>
      </c>
      <c r="AQ22" s="91" t="s">
        <v>27</v>
      </c>
      <c r="AR22" s="91" t="s">
        <v>27</v>
      </c>
      <c r="AS22" s="91" t="s">
        <v>27</v>
      </c>
      <c r="AT22" s="91" t="s">
        <v>27</v>
      </c>
      <c r="AU22" s="10" t="s">
        <v>23</v>
      </c>
      <c r="AV22" s="91" t="s">
        <v>27</v>
      </c>
      <c r="AW22" s="91" t="s">
        <v>27</v>
      </c>
      <c r="AX22" s="91" t="s">
        <v>27</v>
      </c>
      <c r="AY22" s="5">
        <f t="shared" si="13"/>
        <v>0</v>
      </c>
      <c r="AZ22" s="5">
        <f t="shared" si="14"/>
        <v>5</v>
      </c>
      <c r="BA22" s="5">
        <f t="shared" si="15"/>
        <v>22</v>
      </c>
      <c r="BB22" s="5">
        <f t="shared" si="16"/>
        <v>0</v>
      </c>
      <c r="BC22" s="5">
        <f t="shared" si="17"/>
        <v>0</v>
      </c>
      <c r="BD22" s="5">
        <f t="shared" si="18"/>
        <v>0</v>
      </c>
      <c r="BE22" s="5">
        <f t="shared" si="19"/>
        <v>0</v>
      </c>
      <c r="BF22" s="5">
        <f t="shared" si="20"/>
        <v>0</v>
      </c>
      <c r="BG22" s="5">
        <f t="shared" si="21"/>
        <v>0</v>
      </c>
      <c r="BH22" s="7">
        <f t="shared" si="22"/>
        <v>0</v>
      </c>
      <c r="BI22" s="7">
        <f t="shared" si="23"/>
        <v>0</v>
      </c>
      <c r="BJ22" s="5">
        <f t="shared" si="24"/>
        <v>4</v>
      </c>
      <c r="BK22" s="5">
        <f t="shared" si="25"/>
        <v>0</v>
      </c>
      <c r="BL22" s="7">
        <f t="shared" si="26"/>
        <v>0</v>
      </c>
      <c r="BM22" s="5">
        <f t="shared" si="27"/>
        <v>0</v>
      </c>
      <c r="BN22" s="8">
        <f t="shared" si="2"/>
        <v>27</v>
      </c>
      <c r="BO22" s="9">
        <f t="shared" si="3"/>
        <v>4</v>
      </c>
      <c r="BP22" s="9">
        <f t="shared" si="4"/>
        <v>31</v>
      </c>
      <c r="BQ22" s="9">
        <f t="shared" si="5"/>
        <v>0</v>
      </c>
      <c r="BR22" s="75">
        <f t="shared" si="6"/>
        <v>0</v>
      </c>
      <c r="BS22" s="67">
        <f t="shared" si="7"/>
        <v>0</v>
      </c>
      <c r="BT22" s="10"/>
      <c r="BU22" s="10"/>
      <c r="BV22" s="11">
        <f t="shared" si="8"/>
        <v>-31</v>
      </c>
      <c r="BW22" s="2"/>
      <c r="BX22" s="2">
        <f t="shared" si="9"/>
        <v>0</v>
      </c>
      <c r="BY22" s="2">
        <f t="shared" si="10"/>
        <v>0</v>
      </c>
      <c r="BZ22" s="2"/>
      <c r="CA22" s="2">
        <f t="shared" si="11"/>
        <v>0</v>
      </c>
      <c r="CD22" s="39">
        <f t="shared" si="12"/>
        <v>0.5</v>
      </c>
    </row>
    <row r="23" spans="1:83" ht="15.75" x14ac:dyDescent="0.25">
      <c r="A23" s="5">
        <v>14</v>
      </c>
      <c r="B23" s="42" t="s">
        <v>95</v>
      </c>
      <c r="C23" s="106" t="s">
        <v>166</v>
      </c>
      <c r="D23" s="43" t="s">
        <v>96</v>
      </c>
      <c r="E23" s="12" t="s">
        <v>69</v>
      </c>
      <c r="F23" s="48" t="s">
        <v>25</v>
      </c>
      <c r="G23" s="48" t="s">
        <v>25</v>
      </c>
      <c r="H23" s="48" t="s">
        <v>25</v>
      </c>
      <c r="I23" s="48" t="s">
        <v>25</v>
      </c>
      <c r="J23" s="48" t="s">
        <v>25</v>
      </c>
      <c r="K23" s="48" t="s">
        <v>25</v>
      </c>
      <c r="L23" s="48" t="s">
        <v>25</v>
      </c>
      <c r="M23" s="48" t="s">
        <v>25</v>
      </c>
      <c r="N23" s="48" t="s">
        <v>25</v>
      </c>
      <c r="O23" s="48" t="s">
        <v>25</v>
      </c>
      <c r="P23" s="48" t="s">
        <v>25</v>
      </c>
      <c r="Q23" s="48" t="s">
        <v>25</v>
      </c>
      <c r="R23" s="48" t="s">
        <v>25</v>
      </c>
      <c r="S23" s="48" t="s">
        <v>25</v>
      </c>
      <c r="T23" s="10" t="s">
        <v>23</v>
      </c>
      <c r="U23" s="48" t="s">
        <v>27</v>
      </c>
      <c r="V23" s="48" t="s">
        <v>27</v>
      </c>
      <c r="W23" s="48" t="s">
        <v>27</v>
      </c>
      <c r="X23" s="48" t="s">
        <v>27</v>
      </c>
      <c r="Y23" s="48" t="s">
        <v>27</v>
      </c>
      <c r="Z23" s="48" t="s">
        <v>27</v>
      </c>
      <c r="AA23" s="10" t="s">
        <v>23</v>
      </c>
      <c r="AB23" s="48" t="s">
        <v>24</v>
      </c>
      <c r="AC23" s="48" t="s">
        <v>24</v>
      </c>
      <c r="AD23" s="48" t="s">
        <v>24</v>
      </c>
      <c r="AE23" s="48" t="s">
        <v>24</v>
      </c>
      <c r="AF23" s="48" t="s">
        <v>24</v>
      </c>
      <c r="AG23" s="48" t="s">
        <v>27</v>
      </c>
      <c r="AH23" s="48" t="s">
        <v>26</v>
      </c>
      <c r="AI23" s="10" t="s">
        <v>23</v>
      </c>
      <c r="AJ23" s="48" t="s">
        <v>26</v>
      </c>
      <c r="AK23" s="48" t="s">
        <v>24</v>
      </c>
      <c r="AL23" s="48" t="s">
        <v>24</v>
      </c>
      <c r="AM23" s="48" t="s">
        <v>24</v>
      </c>
      <c r="AN23" s="48" t="s">
        <v>24</v>
      </c>
      <c r="AO23" s="48" t="s">
        <v>24</v>
      </c>
      <c r="AP23" s="10" t="s">
        <v>23</v>
      </c>
      <c r="AQ23" s="48" t="s">
        <v>27</v>
      </c>
      <c r="AR23" s="48" t="s">
        <v>27</v>
      </c>
      <c r="AS23" s="48" t="s">
        <v>27</v>
      </c>
      <c r="AT23" s="48" t="s">
        <v>26</v>
      </c>
      <c r="AU23" s="48" t="s">
        <v>26</v>
      </c>
      <c r="AV23" s="10" t="s">
        <v>23</v>
      </c>
      <c r="AW23" s="48" t="s">
        <v>24</v>
      </c>
      <c r="AX23" s="48" t="s">
        <v>24</v>
      </c>
      <c r="AY23" s="5">
        <f t="shared" si="13"/>
        <v>12</v>
      </c>
      <c r="AZ23" s="5">
        <f t="shared" si="14"/>
        <v>4</v>
      </c>
      <c r="BA23" s="5">
        <f t="shared" si="15"/>
        <v>10</v>
      </c>
      <c r="BB23" s="5">
        <f t="shared" si="16"/>
        <v>0</v>
      </c>
      <c r="BC23" s="5">
        <f t="shared" si="17"/>
        <v>0</v>
      </c>
      <c r="BD23" s="5">
        <f t="shared" si="18"/>
        <v>0</v>
      </c>
      <c r="BE23" s="5">
        <f t="shared" si="19"/>
        <v>0</v>
      </c>
      <c r="BF23" s="5">
        <f t="shared" si="20"/>
        <v>0</v>
      </c>
      <c r="BG23" s="5">
        <f t="shared" si="21"/>
        <v>0</v>
      </c>
      <c r="BH23" s="7">
        <f t="shared" si="22"/>
        <v>0</v>
      </c>
      <c r="BI23" s="7">
        <f t="shared" si="23"/>
        <v>0</v>
      </c>
      <c r="BJ23" s="5">
        <f t="shared" si="24"/>
        <v>5</v>
      </c>
      <c r="BK23" s="5">
        <f t="shared" si="25"/>
        <v>0</v>
      </c>
      <c r="BL23" s="7">
        <f t="shared" si="26"/>
        <v>0</v>
      </c>
      <c r="BM23" s="5">
        <f t="shared" si="27"/>
        <v>0</v>
      </c>
      <c r="BN23" s="8">
        <f t="shared" si="2"/>
        <v>26</v>
      </c>
      <c r="BO23" s="9">
        <f t="shared" si="3"/>
        <v>5</v>
      </c>
      <c r="BP23" s="9">
        <f t="shared" si="4"/>
        <v>31</v>
      </c>
      <c r="BQ23" s="9">
        <f t="shared" si="5"/>
        <v>0</v>
      </c>
      <c r="BR23" s="75">
        <f t="shared" si="6"/>
        <v>0</v>
      </c>
      <c r="BS23" s="67">
        <f t="shared" si="7"/>
        <v>0</v>
      </c>
      <c r="BT23" s="10"/>
      <c r="BU23" s="10"/>
      <c r="BV23" s="11">
        <f t="shared" si="8"/>
        <v>-31</v>
      </c>
      <c r="BW23" s="2"/>
      <c r="BX23" s="2">
        <f t="shared" si="9"/>
        <v>0</v>
      </c>
      <c r="BY23" s="2">
        <f t="shared" si="10"/>
        <v>0</v>
      </c>
      <c r="BZ23" s="2"/>
      <c r="CA23" s="2">
        <f t="shared" si="11"/>
        <v>0</v>
      </c>
      <c r="CD23" s="39">
        <f t="shared" si="12"/>
        <v>-0.66666666666666696</v>
      </c>
    </row>
    <row r="24" spans="1:83" ht="15.75" x14ac:dyDescent="0.25">
      <c r="A24" s="5">
        <v>15</v>
      </c>
      <c r="B24" s="42" t="s">
        <v>97</v>
      </c>
      <c r="C24" s="106" t="s">
        <v>97</v>
      </c>
      <c r="D24" s="45" t="s">
        <v>98</v>
      </c>
      <c r="E24" s="12" t="s">
        <v>69</v>
      </c>
      <c r="F24" s="91" t="s">
        <v>24</v>
      </c>
      <c r="G24" s="48" t="s">
        <v>25</v>
      </c>
      <c r="H24" s="48" t="s">
        <v>25</v>
      </c>
      <c r="I24" s="91" t="s">
        <v>24</v>
      </c>
      <c r="J24" s="91" t="s">
        <v>24</v>
      </c>
      <c r="K24" s="91" t="s">
        <v>24</v>
      </c>
      <c r="L24" s="91" t="s">
        <v>24</v>
      </c>
      <c r="M24" s="91" t="s">
        <v>24</v>
      </c>
      <c r="N24" s="91" t="s">
        <v>24</v>
      </c>
      <c r="O24" s="91" t="s">
        <v>24</v>
      </c>
      <c r="P24" s="91" t="s">
        <v>23</v>
      </c>
      <c r="Q24" s="91" t="s">
        <v>24</v>
      </c>
      <c r="R24" s="48" t="s">
        <v>25</v>
      </c>
      <c r="S24" s="91" t="s">
        <v>27</v>
      </c>
      <c r="T24" s="91" t="s">
        <v>26</v>
      </c>
      <c r="U24" s="91" t="s">
        <v>24</v>
      </c>
      <c r="V24" s="91" t="s">
        <v>26</v>
      </c>
      <c r="W24" s="10" t="s">
        <v>23</v>
      </c>
      <c r="X24" s="91" t="s">
        <v>24</v>
      </c>
      <c r="Y24" s="91" t="s">
        <v>26</v>
      </c>
      <c r="Z24" s="91" t="s">
        <v>24</v>
      </c>
      <c r="AA24" s="91" t="s">
        <v>24</v>
      </c>
      <c r="AB24" s="91" t="s">
        <v>24</v>
      </c>
      <c r="AC24" s="91" t="s">
        <v>24</v>
      </c>
      <c r="AD24" s="10" t="s">
        <v>23</v>
      </c>
      <c r="AE24" s="91" t="s">
        <v>24</v>
      </c>
      <c r="AF24" s="91" t="s">
        <v>24</v>
      </c>
      <c r="AG24" s="91" t="s">
        <v>24</v>
      </c>
      <c r="AH24" s="91" t="s">
        <v>24</v>
      </c>
      <c r="AI24" s="91" t="s">
        <v>24</v>
      </c>
      <c r="AJ24" s="91" t="s">
        <v>24</v>
      </c>
      <c r="AK24" s="10" t="s">
        <v>23</v>
      </c>
      <c r="AL24" s="91" t="s">
        <v>24</v>
      </c>
      <c r="AM24" s="91" t="s">
        <v>24</v>
      </c>
      <c r="AN24" s="91" t="s">
        <v>24</v>
      </c>
      <c r="AO24" s="91" t="s">
        <v>26</v>
      </c>
      <c r="AP24" s="91" t="s">
        <v>24</v>
      </c>
      <c r="AQ24" s="91" t="s">
        <v>27</v>
      </c>
      <c r="AR24" s="91" t="s">
        <v>27</v>
      </c>
      <c r="AS24" s="10" t="s">
        <v>23</v>
      </c>
      <c r="AT24" s="91" t="s">
        <v>24</v>
      </c>
      <c r="AU24" s="91" t="s">
        <v>24</v>
      </c>
      <c r="AV24" s="91" t="s">
        <v>24</v>
      </c>
      <c r="AW24" s="91" t="s">
        <v>24</v>
      </c>
      <c r="AX24" s="91" t="s">
        <v>24</v>
      </c>
      <c r="AY24" s="5">
        <f t="shared" si="13"/>
        <v>21</v>
      </c>
      <c r="AZ24" s="5">
        <f t="shared" si="14"/>
        <v>4</v>
      </c>
      <c r="BA24" s="5">
        <f t="shared" si="15"/>
        <v>2</v>
      </c>
      <c r="BB24" s="5">
        <f t="shared" si="16"/>
        <v>0</v>
      </c>
      <c r="BC24" s="5">
        <f t="shared" si="17"/>
        <v>0</v>
      </c>
      <c r="BD24" s="5">
        <f t="shared" si="18"/>
        <v>0</v>
      </c>
      <c r="BE24" s="5">
        <f t="shared" si="19"/>
        <v>0</v>
      </c>
      <c r="BF24" s="5">
        <f t="shared" si="20"/>
        <v>0</v>
      </c>
      <c r="BG24" s="5">
        <f t="shared" si="21"/>
        <v>0</v>
      </c>
      <c r="BH24" s="7">
        <f t="shared" si="22"/>
        <v>0</v>
      </c>
      <c r="BI24" s="7">
        <f t="shared" si="23"/>
        <v>0</v>
      </c>
      <c r="BJ24" s="5">
        <f t="shared" si="24"/>
        <v>4</v>
      </c>
      <c r="BK24" s="5">
        <f t="shared" si="25"/>
        <v>0</v>
      </c>
      <c r="BL24" s="7">
        <f t="shared" si="26"/>
        <v>0</v>
      </c>
      <c r="BM24" s="5">
        <f t="shared" si="27"/>
        <v>0</v>
      </c>
      <c r="BN24" s="8">
        <f t="shared" si="2"/>
        <v>27</v>
      </c>
      <c r="BO24" s="9">
        <f t="shared" si="3"/>
        <v>4</v>
      </c>
      <c r="BP24" s="9">
        <f t="shared" si="4"/>
        <v>31</v>
      </c>
      <c r="BQ24" s="9">
        <f t="shared" si="5"/>
        <v>0</v>
      </c>
      <c r="BR24" s="75">
        <f t="shared" si="6"/>
        <v>0</v>
      </c>
      <c r="BS24" s="67">
        <f t="shared" si="7"/>
        <v>0</v>
      </c>
      <c r="BT24" s="10"/>
      <c r="BU24" s="10"/>
      <c r="BV24" s="11">
        <f t="shared" si="8"/>
        <v>-31</v>
      </c>
      <c r="BW24" s="2"/>
      <c r="BX24" s="2">
        <f t="shared" si="9"/>
        <v>0</v>
      </c>
      <c r="BY24" s="2">
        <f t="shared" si="10"/>
        <v>0</v>
      </c>
      <c r="BZ24" s="2"/>
      <c r="CA24" s="2">
        <f t="shared" si="11"/>
        <v>0</v>
      </c>
      <c r="CD24" s="39">
        <f t="shared" si="12"/>
        <v>0.5</v>
      </c>
    </row>
    <row r="25" spans="1:83" ht="15.75" x14ac:dyDescent="0.25">
      <c r="A25" s="5">
        <v>16</v>
      </c>
      <c r="B25" s="42" t="s">
        <v>99</v>
      </c>
      <c r="C25" s="106" t="s">
        <v>99</v>
      </c>
      <c r="D25" s="45" t="s">
        <v>29</v>
      </c>
      <c r="E25" s="12" t="s">
        <v>69</v>
      </c>
      <c r="F25" s="91" t="s">
        <v>24</v>
      </c>
      <c r="G25" s="91" t="s">
        <v>24</v>
      </c>
      <c r="H25" s="91" t="s">
        <v>24</v>
      </c>
      <c r="I25" s="91" t="s">
        <v>24</v>
      </c>
      <c r="J25" s="91" t="s">
        <v>23</v>
      </c>
      <c r="K25" s="91" t="s">
        <v>24</v>
      </c>
      <c r="L25" s="91" t="s">
        <v>25</v>
      </c>
      <c r="M25" s="91" t="s">
        <v>24</v>
      </c>
      <c r="N25" s="91" t="s">
        <v>24</v>
      </c>
      <c r="O25" s="91" t="s">
        <v>24</v>
      </c>
      <c r="P25" s="91" t="s">
        <v>24</v>
      </c>
      <c r="Q25" s="91" t="s">
        <v>24</v>
      </c>
      <c r="R25" s="91" t="s">
        <v>24</v>
      </c>
      <c r="S25" s="91" t="s">
        <v>23</v>
      </c>
      <c r="T25" s="10" t="s">
        <v>23</v>
      </c>
      <c r="U25" s="91" t="s">
        <v>24</v>
      </c>
      <c r="V25" s="91" t="s">
        <v>24</v>
      </c>
      <c r="W25" s="91" t="s">
        <v>24</v>
      </c>
      <c r="X25" s="91" t="s">
        <v>24</v>
      </c>
      <c r="Y25" s="91" t="s">
        <v>24</v>
      </c>
      <c r="Z25" s="91" t="s">
        <v>24</v>
      </c>
      <c r="AA25" s="91" t="s">
        <v>24</v>
      </c>
      <c r="AB25" s="10" t="s">
        <v>23</v>
      </c>
      <c r="AC25" s="48" t="s">
        <v>24</v>
      </c>
      <c r="AD25" s="91" t="s">
        <v>24</v>
      </c>
      <c r="AE25" s="91" t="s">
        <v>24</v>
      </c>
      <c r="AF25" s="91" t="s">
        <v>24</v>
      </c>
      <c r="AG25" s="91" t="s">
        <v>24</v>
      </c>
      <c r="AH25" s="91" t="s">
        <v>24</v>
      </c>
      <c r="AI25" s="10" t="s">
        <v>23</v>
      </c>
      <c r="AJ25" s="91" t="s">
        <v>24</v>
      </c>
      <c r="AK25" s="91" t="s">
        <v>24</v>
      </c>
      <c r="AL25" s="91" t="s">
        <v>24</v>
      </c>
      <c r="AM25" s="91" t="s">
        <v>24</v>
      </c>
      <c r="AN25" s="91" t="s">
        <v>24</v>
      </c>
      <c r="AO25" s="91" t="s">
        <v>24</v>
      </c>
      <c r="AP25" s="91" t="s">
        <v>24</v>
      </c>
      <c r="AQ25" s="10" t="s">
        <v>23</v>
      </c>
      <c r="AR25" s="91" t="s">
        <v>24</v>
      </c>
      <c r="AS25" s="91" t="s">
        <v>24</v>
      </c>
      <c r="AT25" s="91" t="s">
        <v>24</v>
      </c>
      <c r="AU25" s="91" t="s">
        <v>24</v>
      </c>
      <c r="AV25" s="48" t="s">
        <v>25</v>
      </c>
      <c r="AW25" s="10" t="s">
        <v>23</v>
      </c>
      <c r="AX25" s="91" t="s">
        <v>24</v>
      </c>
      <c r="AY25" s="5">
        <f t="shared" si="13"/>
        <v>25</v>
      </c>
      <c r="AZ25" s="5">
        <f t="shared" si="14"/>
        <v>0</v>
      </c>
      <c r="BA25" s="5">
        <f t="shared" si="15"/>
        <v>0</v>
      </c>
      <c r="BB25" s="5">
        <f t="shared" si="16"/>
        <v>0</v>
      </c>
      <c r="BC25" s="5">
        <f t="shared" si="17"/>
        <v>0</v>
      </c>
      <c r="BD25" s="5">
        <f t="shared" si="18"/>
        <v>0</v>
      </c>
      <c r="BE25" s="5">
        <f t="shared" si="19"/>
        <v>0</v>
      </c>
      <c r="BF25" s="5">
        <f t="shared" si="20"/>
        <v>0</v>
      </c>
      <c r="BG25" s="5">
        <f t="shared" si="21"/>
        <v>0</v>
      </c>
      <c r="BH25" s="7">
        <f t="shared" si="22"/>
        <v>0</v>
      </c>
      <c r="BI25" s="7">
        <f t="shared" si="23"/>
        <v>0</v>
      </c>
      <c r="BJ25" s="5">
        <f t="shared" si="24"/>
        <v>5</v>
      </c>
      <c r="BK25" s="5">
        <f t="shared" si="25"/>
        <v>1</v>
      </c>
      <c r="BL25" s="7">
        <f t="shared" si="26"/>
        <v>0</v>
      </c>
      <c r="BM25" s="5">
        <f t="shared" si="27"/>
        <v>0</v>
      </c>
      <c r="BN25" s="8">
        <f t="shared" si="2"/>
        <v>25</v>
      </c>
      <c r="BO25" s="9">
        <f t="shared" si="3"/>
        <v>5</v>
      </c>
      <c r="BP25" s="9">
        <f t="shared" si="4"/>
        <v>30</v>
      </c>
      <c r="BQ25" s="9">
        <f t="shared" si="5"/>
        <v>0</v>
      </c>
      <c r="BR25" s="75">
        <f t="shared" si="6"/>
        <v>0</v>
      </c>
      <c r="BS25" s="67">
        <f t="shared" si="7"/>
        <v>0</v>
      </c>
      <c r="BT25" s="10"/>
      <c r="BU25" s="10"/>
      <c r="BV25" s="11">
        <f t="shared" si="8"/>
        <v>-30</v>
      </c>
      <c r="BW25" s="2"/>
      <c r="BX25" s="2">
        <f t="shared" si="9"/>
        <v>0</v>
      </c>
      <c r="BY25" s="2">
        <f t="shared" si="10"/>
        <v>0</v>
      </c>
      <c r="BZ25" s="2"/>
      <c r="CA25" s="2">
        <f t="shared" si="11"/>
        <v>0</v>
      </c>
      <c r="CD25" s="39">
        <f t="shared" si="12"/>
        <v>-0.83333333333333304</v>
      </c>
    </row>
    <row r="26" spans="1:83" ht="15.75" x14ac:dyDescent="0.25">
      <c r="A26" s="5">
        <v>17</v>
      </c>
      <c r="B26" s="88" t="s">
        <v>104</v>
      </c>
      <c r="C26" s="106" t="s">
        <v>104</v>
      </c>
      <c r="D26" s="12" t="s">
        <v>103</v>
      </c>
      <c r="E26" s="12" t="s">
        <v>69</v>
      </c>
      <c r="F26" s="91" t="s">
        <v>24</v>
      </c>
      <c r="G26" s="91" t="s">
        <v>24</v>
      </c>
      <c r="H26" s="91" t="s">
        <v>24</v>
      </c>
      <c r="I26" s="91" t="s">
        <v>24</v>
      </c>
      <c r="J26" s="91" t="s">
        <v>24</v>
      </c>
      <c r="K26" s="91" t="s">
        <v>23</v>
      </c>
      <c r="L26" s="91" t="s">
        <v>24</v>
      </c>
      <c r="M26" s="91" t="s">
        <v>24</v>
      </c>
      <c r="N26" s="91" t="s">
        <v>24</v>
      </c>
      <c r="O26" s="91" t="s">
        <v>26</v>
      </c>
      <c r="P26" s="91" t="s">
        <v>24</v>
      </c>
      <c r="Q26" s="91" t="s">
        <v>26</v>
      </c>
      <c r="R26" s="91" t="s">
        <v>24</v>
      </c>
      <c r="S26" s="91" t="s">
        <v>23</v>
      </c>
      <c r="T26" s="91" t="s">
        <v>24</v>
      </c>
      <c r="U26" s="91" t="s">
        <v>24</v>
      </c>
      <c r="V26" s="91" t="s">
        <v>27</v>
      </c>
      <c r="W26" s="91" t="s">
        <v>27</v>
      </c>
      <c r="X26" s="10" t="s">
        <v>23</v>
      </c>
      <c r="Y26" s="48" t="s">
        <v>25</v>
      </c>
      <c r="Z26" s="91" t="s">
        <v>26</v>
      </c>
      <c r="AA26" s="91" t="s">
        <v>26</v>
      </c>
      <c r="AB26" s="91" t="s">
        <v>27</v>
      </c>
      <c r="AC26" s="91" t="s">
        <v>27</v>
      </c>
      <c r="AD26" s="91" t="s">
        <v>27</v>
      </c>
      <c r="AE26" s="91" t="s">
        <v>27</v>
      </c>
      <c r="AF26" s="10" t="s">
        <v>23</v>
      </c>
      <c r="AG26" s="91" t="s">
        <v>24</v>
      </c>
      <c r="AH26" s="91" t="s">
        <v>24</v>
      </c>
      <c r="AI26" s="91" t="s">
        <v>24</v>
      </c>
      <c r="AJ26" s="91" t="s">
        <v>27</v>
      </c>
      <c r="AK26" s="91" t="s">
        <v>27</v>
      </c>
      <c r="AL26" s="91" t="s">
        <v>27</v>
      </c>
      <c r="AM26" s="10" t="s">
        <v>23</v>
      </c>
      <c r="AN26" s="91" t="s">
        <v>26</v>
      </c>
      <c r="AO26" s="91" t="s">
        <v>26</v>
      </c>
      <c r="AP26" s="91" t="s">
        <v>24</v>
      </c>
      <c r="AQ26" s="91" t="s">
        <v>24</v>
      </c>
      <c r="AR26" s="91" t="s">
        <v>24</v>
      </c>
      <c r="AS26" s="91" t="s">
        <v>24</v>
      </c>
      <c r="AT26" s="10" t="s">
        <v>23</v>
      </c>
      <c r="AU26" s="91" t="s">
        <v>24</v>
      </c>
      <c r="AV26" s="91" t="s">
        <v>26</v>
      </c>
      <c r="AW26" s="91" t="s">
        <v>26</v>
      </c>
      <c r="AX26" s="91" t="s">
        <v>24</v>
      </c>
      <c r="AY26" s="5">
        <f t="shared" si="13"/>
        <v>11</v>
      </c>
      <c r="AZ26" s="5">
        <f t="shared" si="14"/>
        <v>6</v>
      </c>
      <c r="BA26" s="5">
        <f t="shared" si="15"/>
        <v>9</v>
      </c>
      <c r="BB26" s="5">
        <f t="shared" si="16"/>
        <v>0</v>
      </c>
      <c r="BC26" s="5">
        <f t="shared" si="17"/>
        <v>0</v>
      </c>
      <c r="BD26" s="5">
        <f t="shared" si="18"/>
        <v>0</v>
      </c>
      <c r="BE26" s="5">
        <f t="shared" si="19"/>
        <v>0</v>
      </c>
      <c r="BF26" s="5">
        <f t="shared" si="20"/>
        <v>0</v>
      </c>
      <c r="BG26" s="5">
        <f t="shared" si="21"/>
        <v>0</v>
      </c>
      <c r="BH26" s="7">
        <f t="shared" si="22"/>
        <v>0</v>
      </c>
      <c r="BI26" s="7">
        <f t="shared" si="23"/>
        <v>0</v>
      </c>
      <c r="BJ26" s="5">
        <f t="shared" si="24"/>
        <v>4</v>
      </c>
      <c r="BK26" s="5">
        <f t="shared" si="25"/>
        <v>1</v>
      </c>
      <c r="BL26" s="7">
        <f t="shared" si="26"/>
        <v>0</v>
      </c>
      <c r="BM26" s="5">
        <f t="shared" si="27"/>
        <v>0</v>
      </c>
      <c r="BN26" s="8">
        <f t="shared" si="2"/>
        <v>26</v>
      </c>
      <c r="BO26" s="9">
        <f>BP26-BN26</f>
        <v>4</v>
      </c>
      <c r="BP26" s="9">
        <f>BN26+BH26+BI26+BJ26</f>
        <v>30</v>
      </c>
      <c r="BQ26" s="9">
        <f>BD26+BE26+BF26+BG26+BH26</f>
        <v>0</v>
      </c>
      <c r="BR26" s="75">
        <f>BI26</f>
        <v>0</v>
      </c>
      <c r="BS26" s="67">
        <f>BM26+BL26</f>
        <v>0</v>
      </c>
      <c r="BT26" s="10"/>
      <c r="BU26" s="10"/>
      <c r="BV26" s="11">
        <f>BU26-BP26</f>
        <v>-30</v>
      </c>
      <c r="BW26" s="2"/>
      <c r="BX26" s="2">
        <f>(BQ26+BR26*2)*8</f>
        <v>0</v>
      </c>
      <c r="BY26" s="2">
        <f>BX26*BW26</f>
        <v>0</v>
      </c>
      <c r="BZ26" s="2"/>
      <c r="CA26" s="2">
        <f>BZ26-BY26</f>
        <v>0</v>
      </c>
      <c r="CD26" s="39">
        <f>(BN26/6)-BO26</f>
        <v>0.33333333333333304</v>
      </c>
    </row>
    <row r="27" spans="1:83" ht="15.75" x14ac:dyDescent="0.25">
      <c r="A27" s="5">
        <v>18</v>
      </c>
      <c r="B27" s="88" t="s">
        <v>107</v>
      </c>
      <c r="C27" s="106" t="s">
        <v>107</v>
      </c>
      <c r="D27" s="12" t="s">
        <v>106</v>
      </c>
      <c r="E27" s="12" t="s">
        <v>69</v>
      </c>
      <c r="F27" s="91" t="s">
        <v>24</v>
      </c>
      <c r="G27" s="91" t="s">
        <v>24</v>
      </c>
      <c r="H27" s="91" t="s">
        <v>24</v>
      </c>
      <c r="I27" s="91" t="s">
        <v>24</v>
      </c>
      <c r="J27" s="91" t="s">
        <v>24</v>
      </c>
      <c r="K27" s="91"/>
      <c r="L27" s="91" t="s">
        <v>23</v>
      </c>
      <c r="M27" s="91" t="s">
        <v>24</v>
      </c>
      <c r="N27" s="91" t="s">
        <v>24</v>
      </c>
      <c r="O27" s="91" t="s">
        <v>27</v>
      </c>
      <c r="P27" s="91" t="s">
        <v>27</v>
      </c>
      <c r="Q27" s="91" t="s">
        <v>27</v>
      </c>
      <c r="R27" s="91" t="s">
        <v>27</v>
      </c>
      <c r="S27" s="91" t="s">
        <v>27</v>
      </c>
      <c r="T27" s="10" t="s">
        <v>23</v>
      </c>
      <c r="U27" s="91" t="s">
        <v>24</v>
      </c>
      <c r="V27" s="91" t="s">
        <v>24</v>
      </c>
      <c r="W27" s="91" t="s">
        <v>24</v>
      </c>
      <c r="X27" s="91" t="s">
        <v>24</v>
      </c>
      <c r="Y27" s="91" t="s">
        <v>24</v>
      </c>
      <c r="Z27" s="10" t="s">
        <v>23</v>
      </c>
      <c r="AA27" s="91" t="s">
        <v>24</v>
      </c>
      <c r="AB27" s="91" t="s">
        <v>24</v>
      </c>
      <c r="AC27" s="91" t="s">
        <v>24</v>
      </c>
      <c r="AD27" s="91" t="s">
        <v>24</v>
      </c>
      <c r="AE27" s="91" t="s">
        <v>24</v>
      </c>
      <c r="AF27" s="91" t="s">
        <v>24</v>
      </c>
      <c r="AG27" s="91" t="s">
        <v>24</v>
      </c>
      <c r="AH27" s="10" t="s">
        <v>23</v>
      </c>
      <c r="AI27" s="91" t="s">
        <v>24</v>
      </c>
      <c r="AJ27" s="91" t="s">
        <v>24</v>
      </c>
      <c r="AK27" s="91" t="s">
        <v>24</v>
      </c>
      <c r="AL27" s="91" t="s">
        <v>24</v>
      </c>
      <c r="AM27" s="91" t="s">
        <v>27</v>
      </c>
      <c r="AN27" s="10" t="s">
        <v>23</v>
      </c>
      <c r="AO27" s="91" t="s">
        <v>24</v>
      </c>
      <c r="AP27" s="91" t="s">
        <v>24</v>
      </c>
      <c r="AQ27" s="91" t="s">
        <v>24</v>
      </c>
      <c r="AR27" s="91" t="s">
        <v>24</v>
      </c>
      <c r="AS27" s="91" t="s">
        <v>24</v>
      </c>
      <c r="AT27" s="91" t="s">
        <v>24</v>
      </c>
      <c r="AU27" s="10" t="s">
        <v>23</v>
      </c>
      <c r="AV27" s="91" t="s">
        <v>24</v>
      </c>
      <c r="AW27" s="91" t="s">
        <v>27</v>
      </c>
      <c r="AX27" s="91" t="s">
        <v>27</v>
      </c>
      <c r="AY27" s="5">
        <f t="shared" si="13"/>
        <v>23</v>
      </c>
      <c r="AZ27" s="5">
        <f t="shared" si="14"/>
        <v>0</v>
      </c>
      <c r="BA27" s="5">
        <f t="shared" si="15"/>
        <v>3</v>
      </c>
      <c r="BB27" s="5">
        <f t="shared" si="16"/>
        <v>0</v>
      </c>
      <c r="BC27" s="5">
        <f t="shared" si="17"/>
        <v>0</v>
      </c>
      <c r="BD27" s="5">
        <f t="shared" si="18"/>
        <v>0</v>
      </c>
      <c r="BE27" s="5">
        <f t="shared" si="19"/>
        <v>0</v>
      </c>
      <c r="BF27" s="5">
        <f t="shared" si="20"/>
        <v>0</v>
      </c>
      <c r="BG27" s="5">
        <f t="shared" si="21"/>
        <v>0</v>
      </c>
      <c r="BH27" s="7">
        <f t="shared" si="22"/>
        <v>0</v>
      </c>
      <c r="BI27" s="7">
        <f t="shared" si="23"/>
        <v>0</v>
      </c>
      <c r="BJ27" s="5">
        <f t="shared" si="24"/>
        <v>5</v>
      </c>
      <c r="BK27" s="5">
        <f t="shared" si="25"/>
        <v>0</v>
      </c>
      <c r="BL27" s="7">
        <f t="shared" si="26"/>
        <v>0</v>
      </c>
      <c r="BM27" s="5">
        <f t="shared" si="27"/>
        <v>0</v>
      </c>
      <c r="BN27" s="8">
        <f t="shared" si="2"/>
        <v>26</v>
      </c>
      <c r="BO27" s="9">
        <f>BP27-BN27</f>
        <v>5</v>
      </c>
      <c r="BP27" s="9">
        <f>BN27+BH27+BI27+BJ27</f>
        <v>31</v>
      </c>
      <c r="BQ27" s="9">
        <f>BD27+BE27+BF27+BG27+BH27</f>
        <v>0</v>
      </c>
      <c r="BR27" s="75">
        <f>BI27</f>
        <v>0</v>
      </c>
      <c r="BS27" s="67">
        <f>BM27+BL27</f>
        <v>0</v>
      </c>
      <c r="BT27" s="12"/>
      <c r="BU27" s="10"/>
      <c r="BV27" s="11">
        <f>BU27-BP27</f>
        <v>-31</v>
      </c>
      <c r="BW27" s="2"/>
      <c r="BX27" s="2">
        <f>(BQ27+BR27*2)*8</f>
        <v>0</v>
      </c>
      <c r="BY27" s="2">
        <f>BX27*BW27</f>
        <v>0</v>
      </c>
      <c r="BZ27" s="2"/>
      <c r="CA27" s="2">
        <f>BZ27-BY27</f>
        <v>0</v>
      </c>
      <c r="CD27" s="39">
        <f>(BN27/6)-BO27</f>
        <v>-0.66666666666666696</v>
      </c>
    </row>
    <row r="28" spans="1:83" ht="15.75" x14ac:dyDescent="0.25">
      <c r="A28" s="5">
        <v>19</v>
      </c>
      <c r="B28" s="88" t="s">
        <v>108</v>
      </c>
      <c r="C28" s="106" t="s">
        <v>108</v>
      </c>
      <c r="D28" s="12" t="s">
        <v>29</v>
      </c>
      <c r="E28" s="12" t="s">
        <v>69</v>
      </c>
      <c r="F28" s="91" t="s">
        <v>24</v>
      </c>
      <c r="G28" s="91" t="s">
        <v>24</v>
      </c>
      <c r="H28" s="91" t="s">
        <v>24</v>
      </c>
      <c r="I28" s="80" t="s">
        <v>23</v>
      </c>
      <c r="J28" s="91" t="s">
        <v>24</v>
      </c>
      <c r="K28" s="91" t="s">
        <v>24</v>
      </c>
      <c r="L28" s="91" t="s">
        <v>24</v>
      </c>
      <c r="M28" s="91" t="s">
        <v>24</v>
      </c>
      <c r="N28" s="91" t="s">
        <v>24</v>
      </c>
      <c r="O28" s="91" t="s">
        <v>24</v>
      </c>
      <c r="P28" s="91" t="s">
        <v>24</v>
      </c>
      <c r="Q28" s="91" t="s">
        <v>23</v>
      </c>
      <c r="R28" s="91" t="s">
        <v>24</v>
      </c>
      <c r="S28" s="91" t="s">
        <v>24</v>
      </c>
      <c r="T28" s="91" t="s">
        <v>24</v>
      </c>
      <c r="U28" s="91" t="s">
        <v>24</v>
      </c>
      <c r="V28" s="91" t="s">
        <v>24</v>
      </c>
      <c r="W28" s="10" t="s">
        <v>23</v>
      </c>
      <c r="X28" s="91" t="s">
        <v>24</v>
      </c>
      <c r="Y28" s="91" t="s">
        <v>24</v>
      </c>
      <c r="Z28" s="91" t="s">
        <v>24</v>
      </c>
      <c r="AA28" s="91" t="s">
        <v>24</v>
      </c>
      <c r="AB28" s="91" t="s">
        <v>27</v>
      </c>
      <c r="AC28" s="91" t="s">
        <v>27</v>
      </c>
      <c r="AD28" s="10" t="s">
        <v>23</v>
      </c>
      <c r="AE28" s="91" t="s">
        <v>24</v>
      </c>
      <c r="AF28" s="91" t="s">
        <v>24</v>
      </c>
      <c r="AG28" s="91" t="s">
        <v>24</v>
      </c>
      <c r="AH28" s="91" t="s">
        <v>24</v>
      </c>
      <c r="AI28" s="91" t="s">
        <v>24</v>
      </c>
      <c r="AJ28" s="91" t="s">
        <v>27</v>
      </c>
      <c r="AK28" s="91" t="s">
        <v>27</v>
      </c>
      <c r="AL28" s="10" t="s">
        <v>23</v>
      </c>
      <c r="AM28" s="91" t="s">
        <v>24</v>
      </c>
      <c r="AN28" s="91" t="s">
        <v>24</v>
      </c>
      <c r="AO28" s="91" t="s">
        <v>24</v>
      </c>
      <c r="AP28" s="91" t="s">
        <v>24</v>
      </c>
      <c r="AQ28" s="91" t="s">
        <v>24</v>
      </c>
      <c r="AR28" s="91" t="s">
        <v>24</v>
      </c>
      <c r="AS28" s="91" t="s">
        <v>24</v>
      </c>
      <c r="AT28" s="10" t="s">
        <v>23</v>
      </c>
      <c r="AU28" s="91" t="s">
        <v>24</v>
      </c>
      <c r="AV28" s="91" t="s">
        <v>24</v>
      </c>
      <c r="AW28" s="91" t="s">
        <v>24</v>
      </c>
      <c r="AX28" s="91" t="s">
        <v>27</v>
      </c>
      <c r="AY28" s="5">
        <f t="shared" si="13"/>
        <v>22</v>
      </c>
      <c r="AZ28" s="5">
        <f t="shared" si="14"/>
        <v>0</v>
      </c>
      <c r="BA28" s="5">
        <f t="shared" si="15"/>
        <v>5</v>
      </c>
      <c r="BB28" s="5">
        <f t="shared" si="16"/>
        <v>0</v>
      </c>
      <c r="BC28" s="5">
        <f t="shared" si="17"/>
        <v>0</v>
      </c>
      <c r="BD28" s="5">
        <f t="shared" si="18"/>
        <v>0</v>
      </c>
      <c r="BE28" s="5">
        <f t="shared" si="19"/>
        <v>0</v>
      </c>
      <c r="BF28" s="5">
        <f t="shared" si="20"/>
        <v>0</v>
      </c>
      <c r="BG28" s="5">
        <f t="shared" si="21"/>
        <v>0</v>
      </c>
      <c r="BH28" s="7">
        <f t="shared" si="22"/>
        <v>0</v>
      </c>
      <c r="BI28" s="7">
        <f t="shared" si="23"/>
        <v>0</v>
      </c>
      <c r="BJ28" s="5">
        <f t="shared" si="24"/>
        <v>4</v>
      </c>
      <c r="BK28" s="5">
        <f t="shared" si="25"/>
        <v>0</v>
      </c>
      <c r="BL28" s="7">
        <f t="shared" si="26"/>
        <v>0</v>
      </c>
      <c r="BM28" s="5">
        <f t="shared" si="27"/>
        <v>0</v>
      </c>
      <c r="BN28" s="8">
        <f t="shared" si="2"/>
        <v>27</v>
      </c>
      <c r="BO28" s="9">
        <f>BP28-BN28</f>
        <v>4</v>
      </c>
      <c r="BP28" s="9">
        <f>BN28+BH28+BI28+BJ28</f>
        <v>31</v>
      </c>
      <c r="BQ28" s="9">
        <f>BD28+BE28+BF28+BG28+BH28</f>
        <v>0</v>
      </c>
      <c r="BR28" s="75">
        <f>BI28</f>
        <v>0</v>
      </c>
      <c r="BS28" s="67">
        <f>BM28+BL28</f>
        <v>0</v>
      </c>
      <c r="BT28" s="10"/>
      <c r="BU28" s="10"/>
      <c r="BV28" s="11">
        <f>BU28-BP28</f>
        <v>-31</v>
      </c>
      <c r="BW28" s="2"/>
      <c r="BX28" s="2">
        <f>(BQ28+BR28*2)*8</f>
        <v>0</v>
      </c>
      <c r="BY28" s="2">
        <f>BX28*BW28</f>
        <v>0</v>
      </c>
      <c r="BZ28" s="2"/>
      <c r="CA28" s="2">
        <f>BZ28-BY28</f>
        <v>0</v>
      </c>
      <c r="CD28" s="39">
        <f>(BN28/6)-BO28</f>
        <v>0.5</v>
      </c>
    </row>
    <row r="29" spans="1:83" ht="15.75" x14ac:dyDescent="0.25">
      <c r="A29" s="5">
        <v>20</v>
      </c>
      <c r="B29" s="87" t="s">
        <v>109</v>
      </c>
      <c r="C29" s="106" t="s">
        <v>167</v>
      </c>
      <c r="D29" s="41" t="s">
        <v>110</v>
      </c>
      <c r="E29" s="12" t="s">
        <v>69</v>
      </c>
      <c r="F29" s="91" t="s">
        <v>24</v>
      </c>
      <c r="G29" s="91" t="s">
        <v>24</v>
      </c>
      <c r="H29" s="80" t="s">
        <v>23</v>
      </c>
      <c r="I29" s="91" t="s">
        <v>24</v>
      </c>
      <c r="J29" s="91" t="s">
        <v>24</v>
      </c>
      <c r="K29" s="91" t="s">
        <v>24</v>
      </c>
      <c r="L29" s="91" t="s">
        <v>24</v>
      </c>
      <c r="M29" s="91" t="s">
        <v>24</v>
      </c>
      <c r="N29" s="91" t="s">
        <v>24</v>
      </c>
      <c r="O29" s="80" t="s">
        <v>23</v>
      </c>
      <c r="P29" s="91" t="s">
        <v>24</v>
      </c>
      <c r="Q29" s="91" t="s">
        <v>26</v>
      </c>
      <c r="R29" s="91" t="s">
        <v>26</v>
      </c>
      <c r="S29" s="91" t="s">
        <v>27</v>
      </c>
      <c r="T29" s="91" t="s">
        <v>27</v>
      </c>
      <c r="U29" s="91" t="s">
        <v>27</v>
      </c>
      <c r="V29" s="91" t="s">
        <v>27</v>
      </c>
      <c r="W29" s="10" t="s">
        <v>23</v>
      </c>
      <c r="X29" s="91" t="s">
        <v>24</v>
      </c>
      <c r="Y29" s="48" t="s">
        <v>25</v>
      </c>
      <c r="Z29" s="91" t="s">
        <v>24</v>
      </c>
      <c r="AA29" s="91" t="s">
        <v>24</v>
      </c>
      <c r="AB29" s="91" t="s">
        <v>24</v>
      </c>
      <c r="AC29" s="10" t="s">
        <v>23</v>
      </c>
      <c r="AD29" s="91" t="s">
        <v>24</v>
      </c>
      <c r="AE29" s="91" t="s">
        <v>24</v>
      </c>
      <c r="AF29" s="91" t="s">
        <v>26</v>
      </c>
      <c r="AG29" s="91" t="s">
        <v>26</v>
      </c>
      <c r="AH29" s="91" t="s">
        <v>24</v>
      </c>
      <c r="AI29" s="91" t="s">
        <v>24</v>
      </c>
      <c r="AJ29" s="91" t="s">
        <v>24</v>
      </c>
      <c r="AK29" s="10" t="s">
        <v>23</v>
      </c>
      <c r="AL29" s="91" t="s">
        <v>24</v>
      </c>
      <c r="AM29" s="91" t="s">
        <v>24</v>
      </c>
      <c r="AN29" s="91" t="s">
        <v>26</v>
      </c>
      <c r="AO29" s="91" t="s">
        <v>26</v>
      </c>
      <c r="AP29" s="91" t="s">
        <v>24</v>
      </c>
      <c r="AQ29" s="91" t="s">
        <v>26</v>
      </c>
      <c r="AR29" s="91" t="s">
        <v>24</v>
      </c>
      <c r="AS29" s="10" t="s">
        <v>23</v>
      </c>
      <c r="AT29" s="91" t="s">
        <v>26</v>
      </c>
      <c r="AU29" s="91" t="s">
        <v>26</v>
      </c>
      <c r="AV29" s="91" t="s">
        <v>26</v>
      </c>
      <c r="AW29" s="91" t="s">
        <v>24</v>
      </c>
      <c r="AX29" s="91" t="s">
        <v>24</v>
      </c>
      <c r="AY29" s="5">
        <f t="shared" si="13"/>
        <v>15</v>
      </c>
      <c r="AZ29" s="5">
        <f t="shared" si="14"/>
        <v>8</v>
      </c>
      <c r="BA29" s="5">
        <f t="shared" si="15"/>
        <v>3</v>
      </c>
      <c r="BB29" s="5">
        <f t="shared" si="16"/>
        <v>0</v>
      </c>
      <c r="BC29" s="5">
        <f t="shared" si="17"/>
        <v>0</v>
      </c>
      <c r="BD29" s="5">
        <f t="shared" si="18"/>
        <v>0</v>
      </c>
      <c r="BE29" s="5">
        <f t="shared" si="19"/>
        <v>0</v>
      </c>
      <c r="BF29" s="5">
        <f t="shared" si="20"/>
        <v>0</v>
      </c>
      <c r="BG29" s="5">
        <f t="shared" si="21"/>
        <v>0</v>
      </c>
      <c r="BH29" s="7">
        <f t="shared" si="22"/>
        <v>0</v>
      </c>
      <c r="BI29" s="7">
        <f t="shared" si="23"/>
        <v>0</v>
      </c>
      <c r="BJ29" s="5">
        <f t="shared" si="24"/>
        <v>4</v>
      </c>
      <c r="BK29" s="5">
        <f t="shared" si="25"/>
        <v>1</v>
      </c>
      <c r="BL29" s="7">
        <f t="shared" si="26"/>
        <v>0</v>
      </c>
      <c r="BM29" s="5">
        <f t="shared" si="27"/>
        <v>0</v>
      </c>
      <c r="BN29" s="8">
        <f t="shared" si="2"/>
        <v>26</v>
      </c>
      <c r="BO29" s="9">
        <f t="shared" ref="BO29:BO41" si="28">BP29-BN29</f>
        <v>4</v>
      </c>
      <c r="BP29" s="9">
        <f t="shared" ref="BP29:BP36" si="29">BN29+BH29+BI29+BJ29</f>
        <v>30</v>
      </c>
      <c r="BQ29" s="9">
        <f t="shared" ref="BQ29:BQ36" si="30">BD29+BE29+BF29+BG29+BH29</f>
        <v>0</v>
      </c>
      <c r="BR29" s="75">
        <f t="shared" ref="BR29:BR35" si="31">BI29</f>
        <v>0</v>
      </c>
      <c r="BS29" s="67">
        <f t="shared" ref="BS29:BS36" si="32">BM29+BL29</f>
        <v>0</v>
      </c>
      <c r="BT29" s="10"/>
      <c r="BU29" s="10"/>
      <c r="BV29" s="11">
        <f t="shared" ref="BV29:BV36" si="33">BU29-BP29</f>
        <v>-30</v>
      </c>
      <c r="BW29" s="2"/>
      <c r="BX29" s="2">
        <f t="shared" ref="BX29:BX36" si="34">(BQ29+BR29*2)*8</f>
        <v>0</v>
      </c>
      <c r="BY29" s="2">
        <f t="shared" ref="BY29:BY36" si="35">BX29*BW29</f>
        <v>0</v>
      </c>
      <c r="BZ29" s="2"/>
      <c r="CA29" s="2">
        <f t="shared" ref="CA29:CA36" si="36">BZ29-BY29</f>
        <v>0</v>
      </c>
      <c r="CD29" s="39">
        <f t="shared" ref="CD29:CD41" si="37">(BN29/6)-BO29</f>
        <v>0.33333333333333304</v>
      </c>
    </row>
    <row r="30" spans="1:83" ht="15.75" x14ac:dyDescent="0.25">
      <c r="A30" s="5">
        <v>21</v>
      </c>
      <c r="B30" s="87" t="s">
        <v>112</v>
      </c>
      <c r="C30" s="106" t="s">
        <v>168</v>
      </c>
      <c r="D30" s="12" t="s">
        <v>111</v>
      </c>
      <c r="E30" s="12" t="s">
        <v>69</v>
      </c>
      <c r="F30" s="91" t="s">
        <v>26</v>
      </c>
      <c r="G30" s="91" t="s">
        <v>26</v>
      </c>
      <c r="H30" s="91" t="s">
        <v>26</v>
      </c>
      <c r="I30" s="91" t="s">
        <v>24</v>
      </c>
      <c r="J30" s="91" t="s">
        <v>24</v>
      </c>
      <c r="K30" s="91" t="s">
        <v>26</v>
      </c>
      <c r="L30" s="91" t="s">
        <v>23</v>
      </c>
      <c r="M30" s="91" t="s">
        <v>24</v>
      </c>
      <c r="N30" s="91" t="s">
        <v>24</v>
      </c>
      <c r="O30" s="91" t="s">
        <v>24</v>
      </c>
      <c r="P30" s="91" t="s">
        <v>24</v>
      </c>
      <c r="Q30" s="91" t="s">
        <v>24</v>
      </c>
      <c r="R30" s="91" t="s">
        <v>24</v>
      </c>
      <c r="S30" s="91" t="s">
        <v>24</v>
      </c>
      <c r="T30" s="91" t="s">
        <v>26</v>
      </c>
      <c r="U30" s="48" t="s">
        <v>25</v>
      </c>
      <c r="V30" s="91" t="s">
        <v>24</v>
      </c>
      <c r="W30" s="91" t="s">
        <v>24</v>
      </c>
      <c r="X30" s="91" t="s">
        <v>24</v>
      </c>
      <c r="Y30" s="91" t="s">
        <v>24</v>
      </c>
      <c r="Z30" s="10" t="s">
        <v>23</v>
      </c>
      <c r="AA30" s="91" t="s">
        <v>24</v>
      </c>
      <c r="AB30" s="91" t="s">
        <v>24</v>
      </c>
      <c r="AC30" s="91" t="s">
        <v>24</v>
      </c>
      <c r="AD30" s="91" t="s">
        <v>24</v>
      </c>
      <c r="AE30" s="91" t="s">
        <v>24</v>
      </c>
      <c r="AF30" s="91" t="s">
        <v>24</v>
      </c>
      <c r="AG30" s="91" t="s">
        <v>24</v>
      </c>
      <c r="AH30" s="10" t="s">
        <v>23</v>
      </c>
      <c r="AI30" s="91" t="s">
        <v>24</v>
      </c>
      <c r="AJ30" s="91" t="s">
        <v>24</v>
      </c>
      <c r="AK30" s="91" t="s">
        <v>24</v>
      </c>
      <c r="AL30" s="48" t="s">
        <v>25</v>
      </c>
      <c r="AM30" s="91" t="s">
        <v>24</v>
      </c>
      <c r="AN30" s="91" t="s">
        <v>24</v>
      </c>
      <c r="AO30" s="10" t="s">
        <v>23</v>
      </c>
      <c r="AP30" s="91" t="s">
        <v>24</v>
      </c>
      <c r="AQ30" s="91" t="s">
        <v>24</v>
      </c>
      <c r="AR30" s="91" t="s">
        <v>24</v>
      </c>
      <c r="AS30" s="92" t="s">
        <v>28</v>
      </c>
      <c r="AT30" s="91" t="s">
        <v>24</v>
      </c>
      <c r="AU30" s="10" t="s">
        <v>23</v>
      </c>
      <c r="AV30" s="91" t="s">
        <v>24</v>
      </c>
      <c r="AW30" s="91" t="s">
        <v>24</v>
      </c>
      <c r="AX30" s="91" t="s">
        <v>24</v>
      </c>
      <c r="AY30" s="5">
        <f t="shared" si="13"/>
        <v>23</v>
      </c>
      <c r="AZ30" s="5">
        <f t="shared" si="14"/>
        <v>1</v>
      </c>
      <c r="BA30" s="5">
        <f t="shared" si="15"/>
        <v>0</v>
      </c>
      <c r="BB30" s="5">
        <f t="shared" si="16"/>
        <v>0</v>
      </c>
      <c r="BC30" s="5">
        <f t="shared" si="17"/>
        <v>0</v>
      </c>
      <c r="BD30" s="5">
        <f t="shared" si="18"/>
        <v>1</v>
      </c>
      <c r="BE30" s="5">
        <f t="shared" si="19"/>
        <v>0</v>
      </c>
      <c r="BF30" s="5">
        <f t="shared" si="20"/>
        <v>0</v>
      </c>
      <c r="BG30" s="5">
        <f t="shared" si="21"/>
        <v>0</v>
      </c>
      <c r="BH30" s="7">
        <f t="shared" si="22"/>
        <v>0</v>
      </c>
      <c r="BI30" s="7">
        <f t="shared" si="23"/>
        <v>0</v>
      </c>
      <c r="BJ30" s="5">
        <f t="shared" si="24"/>
        <v>4</v>
      </c>
      <c r="BK30" s="5">
        <f t="shared" si="25"/>
        <v>2</v>
      </c>
      <c r="BL30" s="7">
        <f t="shared" si="26"/>
        <v>0</v>
      </c>
      <c r="BM30" s="5">
        <f t="shared" si="27"/>
        <v>0</v>
      </c>
      <c r="BN30" s="8">
        <f t="shared" si="2"/>
        <v>25</v>
      </c>
      <c r="BO30" s="9">
        <f t="shared" si="28"/>
        <v>4</v>
      </c>
      <c r="BP30" s="9">
        <f t="shared" si="29"/>
        <v>29</v>
      </c>
      <c r="BQ30" s="9">
        <f t="shared" si="30"/>
        <v>1</v>
      </c>
      <c r="BR30" s="75">
        <f t="shared" si="31"/>
        <v>0</v>
      </c>
      <c r="BS30" s="67">
        <f t="shared" si="32"/>
        <v>0</v>
      </c>
      <c r="BT30" s="10"/>
      <c r="BU30" s="10"/>
      <c r="BV30" s="11">
        <f t="shared" si="33"/>
        <v>-29</v>
      </c>
      <c r="BW30" s="2"/>
      <c r="BX30" s="2">
        <f t="shared" si="34"/>
        <v>8</v>
      </c>
      <c r="BY30" s="2">
        <f t="shared" si="35"/>
        <v>0</v>
      </c>
      <c r="BZ30" s="2"/>
      <c r="CA30" s="2">
        <f t="shared" si="36"/>
        <v>0</v>
      </c>
      <c r="CD30" s="39">
        <f t="shared" si="37"/>
        <v>0.16666666666666696</v>
      </c>
    </row>
    <row r="31" spans="1:83" ht="15.75" x14ac:dyDescent="0.25">
      <c r="A31" s="5">
        <v>22</v>
      </c>
      <c r="B31" s="87" t="s">
        <v>113</v>
      </c>
      <c r="C31" s="106" t="s">
        <v>169</v>
      </c>
      <c r="D31" s="41" t="s">
        <v>100</v>
      </c>
      <c r="E31" s="40" t="s">
        <v>69</v>
      </c>
      <c r="F31" s="91" t="s">
        <v>24</v>
      </c>
      <c r="G31" s="91" t="s">
        <v>24</v>
      </c>
      <c r="H31" s="80" t="s">
        <v>23</v>
      </c>
      <c r="I31" s="91" t="s">
        <v>26</v>
      </c>
      <c r="J31" s="91" t="s">
        <v>26</v>
      </c>
      <c r="K31" s="91" t="s">
        <v>26</v>
      </c>
      <c r="L31" s="91" t="s">
        <v>24</v>
      </c>
      <c r="M31" s="91" t="s">
        <v>26</v>
      </c>
      <c r="N31" s="91" t="s">
        <v>25</v>
      </c>
      <c r="O31" s="91" t="s">
        <v>25</v>
      </c>
      <c r="P31" s="91" t="s">
        <v>27</v>
      </c>
      <c r="Q31" s="91" t="s">
        <v>27</v>
      </c>
      <c r="R31" s="91" t="s">
        <v>27</v>
      </c>
      <c r="S31" s="91" t="s">
        <v>27</v>
      </c>
      <c r="T31" s="91" t="s">
        <v>27</v>
      </c>
      <c r="U31" s="91" t="s">
        <v>27</v>
      </c>
      <c r="V31" s="10" t="s">
        <v>23</v>
      </c>
      <c r="W31" s="91" t="s">
        <v>27</v>
      </c>
      <c r="X31" s="91" t="s">
        <v>27</v>
      </c>
      <c r="Y31" s="91" t="s">
        <v>27</v>
      </c>
      <c r="Z31" s="91" t="s">
        <v>27</v>
      </c>
      <c r="AA31" s="91" t="s">
        <v>27</v>
      </c>
      <c r="AB31" s="91" t="s">
        <v>27</v>
      </c>
      <c r="AC31" s="10" t="s">
        <v>23</v>
      </c>
      <c r="AD31" s="91" t="s">
        <v>27</v>
      </c>
      <c r="AE31" s="91" t="s">
        <v>27</v>
      </c>
      <c r="AF31" s="91" t="s">
        <v>27</v>
      </c>
      <c r="AG31" s="91" t="s">
        <v>27</v>
      </c>
      <c r="AH31" s="91" t="s">
        <v>27</v>
      </c>
      <c r="AI31" s="91" t="s">
        <v>27</v>
      </c>
      <c r="AJ31" s="10" t="s">
        <v>23</v>
      </c>
      <c r="AK31" s="91" t="s">
        <v>26</v>
      </c>
      <c r="AL31" s="91" t="s">
        <v>26</v>
      </c>
      <c r="AM31" s="48" t="s">
        <v>25</v>
      </c>
      <c r="AN31" s="91" t="s">
        <v>24</v>
      </c>
      <c r="AO31" s="91" t="s">
        <v>24</v>
      </c>
      <c r="AP31" s="91" t="s">
        <v>24</v>
      </c>
      <c r="AQ31" s="91" t="s">
        <v>24</v>
      </c>
      <c r="AR31" s="10" t="s">
        <v>23</v>
      </c>
      <c r="AS31" s="91" t="s">
        <v>24</v>
      </c>
      <c r="AT31" s="91" t="s">
        <v>24</v>
      </c>
      <c r="AU31" s="91" t="s">
        <v>24</v>
      </c>
      <c r="AV31" s="91" t="s">
        <v>24</v>
      </c>
      <c r="AW31" s="91" t="s">
        <v>26</v>
      </c>
      <c r="AX31" s="10" t="s">
        <v>23</v>
      </c>
      <c r="AY31" s="5">
        <f t="shared" si="13"/>
        <v>8</v>
      </c>
      <c r="AZ31" s="5">
        <f t="shared" si="14"/>
        <v>3</v>
      </c>
      <c r="BA31" s="5">
        <f t="shared" si="15"/>
        <v>14</v>
      </c>
      <c r="BB31" s="5">
        <f t="shared" si="16"/>
        <v>0</v>
      </c>
      <c r="BC31" s="5">
        <f t="shared" si="17"/>
        <v>0</v>
      </c>
      <c r="BD31" s="5">
        <f t="shared" si="18"/>
        <v>0</v>
      </c>
      <c r="BE31" s="5">
        <f t="shared" si="19"/>
        <v>0</v>
      </c>
      <c r="BF31" s="5">
        <f t="shared" si="20"/>
        <v>0</v>
      </c>
      <c r="BG31" s="5">
        <f t="shared" si="21"/>
        <v>0</v>
      </c>
      <c r="BH31" s="7">
        <f t="shared" si="22"/>
        <v>0</v>
      </c>
      <c r="BI31" s="7">
        <f t="shared" si="23"/>
        <v>0</v>
      </c>
      <c r="BJ31" s="5">
        <f t="shared" si="24"/>
        <v>5</v>
      </c>
      <c r="BK31" s="5">
        <f t="shared" si="25"/>
        <v>1</v>
      </c>
      <c r="BL31" s="7">
        <f t="shared" si="26"/>
        <v>0</v>
      </c>
      <c r="BM31" s="5">
        <f t="shared" si="27"/>
        <v>0</v>
      </c>
      <c r="BN31" s="8">
        <f t="shared" si="2"/>
        <v>25</v>
      </c>
      <c r="BO31" s="9">
        <f t="shared" si="28"/>
        <v>5</v>
      </c>
      <c r="BP31" s="9">
        <f t="shared" si="29"/>
        <v>30</v>
      </c>
      <c r="BQ31" s="9">
        <f t="shared" si="30"/>
        <v>0</v>
      </c>
      <c r="BR31" s="75">
        <f t="shared" si="31"/>
        <v>0</v>
      </c>
      <c r="BS31" s="67">
        <f t="shared" si="32"/>
        <v>0</v>
      </c>
      <c r="BT31" s="10"/>
      <c r="BU31" s="10"/>
      <c r="BV31" s="11">
        <f t="shared" si="33"/>
        <v>-30</v>
      </c>
      <c r="BW31" s="2"/>
      <c r="BX31" s="2">
        <f t="shared" si="34"/>
        <v>0</v>
      </c>
      <c r="BY31" s="2">
        <f t="shared" si="35"/>
        <v>0</v>
      </c>
      <c r="BZ31" s="2"/>
      <c r="CA31" s="2">
        <f t="shared" si="36"/>
        <v>0</v>
      </c>
      <c r="CD31" s="39">
        <f t="shared" si="37"/>
        <v>-0.83333333333333304</v>
      </c>
    </row>
    <row r="32" spans="1:83" ht="15.75" x14ac:dyDescent="0.25">
      <c r="A32" s="5">
        <v>23</v>
      </c>
      <c r="B32" s="87" t="s">
        <v>114</v>
      </c>
      <c r="C32" s="106" t="s">
        <v>170</v>
      </c>
      <c r="D32" s="41" t="s">
        <v>115</v>
      </c>
      <c r="E32" s="40" t="s">
        <v>69</v>
      </c>
      <c r="F32" s="91" t="s">
        <v>27</v>
      </c>
      <c r="G32" s="91" t="s">
        <v>24</v>
      </c>
      <c r="H32" s="91" t="s">
        <v>26</v>
      </c>
      <c r="I32" s="91" t="s">
        <v>24</v>
      </c>
      <c r="J32" s="91" t="s">
        <v>27</v>
      </c>
      <c r="K32" s="91" t="s">
        <v>23</v>
      </c>
      <c r="L32" s="91" t="s">
        <v>25</v>
      </c>
      <c r="M32" s="91" t="s">
        <v>26</v>
      </c>
      <c r="N32" s="91" t="s">
        <v>27</v>
      </c>
      <c r="O32" s="91" t="s">
        <v>27</v>
      </c>
      <c r="P32" s="91" t="s">
        <v>27</v>
      </c>
      <c r="Q32" s="91" t="s">
        <v>27</v>
      </c>
      <c r="R32" s="91" t="s">
        <v>27</v>
      </c>
      <c r="S32" s="91" t="s">
        <v>26</v>
      </c>
      <c r="T32" s="91" t="s">
        <v>26</v>
      </c>
      <c r="U32" s="10" t="s">
        <v>23</v>
      </c>
      <c r="V32" s="91" t="s">
        <v>26</v>
      </c>
      <c r="W32" s="91" t="s">
        <v>26</v>
      </c>
      <c r="X32" s="91" t="s">
        <v>26</v>
      </c>
      <c r="Y32" s="10" t="s">
        <v>23</v>
      </c>
      <c r="Z32" s="91" t="s">
        <v>26</v>
      </c>
      <c r="AA32" s="10" t="s">
        <v>23</v>
      </c>
      <c r="AB32" s="91" t="s">
        <v>27</v>
      </c>
      <c r="AC32" s="91" t="s">
        <v>27</v>
      </c>
      <c r="AD32" s="91" t="s">
        <v>27</v>
      </c>
      <c r="AE32" s="91" t="s">
        <v>27</v>
      </c>
      <c r="AF32" s="91" t="s">
        <v>27</v>
      </c>
      <c r="AG32" s="91" t="s">
        <v>27</v>
      </c>
      <c r="AH32" s="91" t="s">
        <v>26</v>
      </c>
      <c r="AI32" s="91" t="s">
        <v>26</v>
      </c>
      <c r="AJ32" s="10" t="s">
        <v>23</v>
      </c>
      <c r="AK32" s="91" t="s">
        <v>26</v>
      </c>
      <c r="AL32" s="91" t="s">
        <v>26</v>
      </c>
      <c r="AM32" s="91" t="s">
        <v>26</v>
      </c>
      <c r="AN32" s="91" t="s">
        <v>26</v>
      </c>
      <c r="AO32" s="91" t="s">
        <v>27</v>
      </c>
      <c r="AP32" s="91" t="s">
        <v>27</v>
      </c>
      <c r="AQ32" s="10" t="s">
        <v>23</v>
      </c>
      <c r="AR32" s="91" t="s">
        <v>24</v>
      </c>
      <c r="AS32" s="91" t="s">
        <v>24</v>
      </c>
      <c r="AT32" s="91" t="s">
        <v>26</v>
      </c>
      <c r="AU32" s="91" t="s">
        <v>26</v>
      </c>
      <c r="AV32" s="91" t="s">
        <v>26</v>
      </c>
      <c r="AW32" s="91" t="s">
        <v>24</v>
      </c>
      <c r="AX32" s="10" t="s">
        <v>23</v>
      </c>
      <c r="AY32" s="5">
        <f t="shared" si="13"/>
        <v>3</v>
      </c>
      <c r="AZ32" s="5">
        <f t="shared" si="14"/>
        <v>14</v>
      </c>
      <c r="BA32" s="5">
        <f t="shared" si="15"/>
        <v>8</v>
      </c>
      <c r="BB32" s="5">
        <f t="shared" si="16"/>
        <v>0</v>
      </c>
      <c r="BC32" s="5">
        <f t="shared" si="17"/>
        <v>0</v>
      </c>
      <c r="BD32" s="5">
        <f t="shared" si="18"/>
        <v>0</v>
      </c>
      <c r="BE32" s="5">
        <f t="shared" si="19"/>
        <v>0</v>
      </c>
      <c r="BF32" s="5">
        <f t="shared" si="20"/>
        <v>0</v>
      </c>
      <c r="BG32" s="5">
        <f t="shared" si="21"/>
        <v>0</v>
      </c>
      <c r="BH32" s="7">
        <f t="shared" si="22"/>
        <v>0</v>
      </c>
      <c r="BI32" s="7">
        <f t="shared" si="23"/>
        <v>0</v>
      </c>
      <c r="BJ32" s="5">
        <f t="shared" si="24"/>
        <v>6</v>
      </c>
      <c r="BK32" s="5">
        <f t="shared" si="25"/>
        <v>0</v>
      </c>
      <c r="BL32" s="7">
        <f t="shared" si="26"/>
        <v>0</v>
      </c>
      <c r="BM32" s="5">
        <f t="shared" si="27"/>
        <v>0</v>
      </c>
      <c r="BN32" s="8">
        <f t="shared" si="2"/>
        <v>25</v>
      </c>
      <c r="BO32" s="9">
        <f t="shared" si="28"/>
        <v>6</v>
      </c>
      <c r="BP32" s="9">
        <f t="shared" si="29"/>
        <v>31</v>
      </c>
      <c r="BQ32" s="9">
        <f t="shared" si="30"/>
        <v>0</v>
      </c>
      <c r="BR32" s="75">
        <f t="shared" si="31"/>
        <v>0</v>
      </c>
      <c r="BS32" s="67">
        <f t="shared" si="32"/>
        <v>0</v>
      </c>
      <c r="BT32" s="10"/>
      <c r="BU32" s="10"/>
      <c r="BV32" s="11">
        <f t="shared" si="33"/>
        <v>-31</v>
      </c>
      <c r="BW32" s="2"/>
      <c r="BX32" s="2">
        <f t="shared" si="34"/>
        <v>0</v>
      </c>
      <c r="BY32" s="2">
        <f t="shared" si="35"/>
        <v>0</v>
      </c>
      <c r="BZ32" s="2"/>
      <c r="CA32" s="2">
        <f t="shared" si="36"/>
        <v>0</v>
      </c>
      <c r="CD32" s="39">
        <f t="shared" si="37"/>
        <v>-1.833333333333333</v>
      </c>
    </row>
    <row r="33" spans="1:82" ht="15.75" x14ac:dyDescent="0.25">
      <c r="A33" s="5">
        <v>24</v>
      </c>
      <c r="B33" s="87" t="s">
        <v>116</v>
      </c>
      <c r="C33" s="106" t="s">
        <v>171</v>
      </c>
      <c r="D33" s="41" t="s">
        <v>105</v>
      </c>
      <c r="E33" s="40" t="s">
        <v>69</v>
      </c>
      <c r="F33" s="80" t="s">
        <v>25</v>
      </c>
      <c r="G33" s="91" t="s">
        <v>27</v>
      </c>
      <c r="H33" s="91" t="s">
        <v>27</v>
      </c>
      <c r="I33" s="91" t="s">
        <v>27</v>
      </c>
      <c r="J33" s="91" t="s">
        <v>27</v>
      </c>
      <c r="K33" s="91" t="s">
        <v>27</v>
      </c>
      <c r="L33" s="91" t="s">
        <v>27</v>
      </c>
      <c r="M33" s="91" t="s">
        <v>23</v>
      </c>
      <c r="N33" s="91" t="s">
        <v>26</v>
      </c>
      <c r="O33" s="91" t="s">
        <v>24</v>
      </c>
      <c r="P33" s="91" t="s">
        <v>26</v>
      </c>
      <c r="Q33" s="91" t="s">
        <v>24</v>
      </c>
      <c r="R33" s="91" t="s">
        <v>24</v>
      </c>
      <c r="S33" s="91" t="s">
        <v>26</v>
      </c>
      <c r="T33" s="10" t="s">
        <v>23</v>
      </c>
      <c r="U33" s="91" t="s">
        <v>24</v>
      </c>
      <c r="V33" s="91" t="s">
        <v>24</v>
      </c>
      <c r="W33" s="91" t="s">
        <v>24</v>
      </c>
      <c r="X33" s="91" t="s">
        <v>24</v>
      </c>
      <c r="Y33" s="48" t="s">
        <v>25</v>
      </c>
      <c r="Z33" s="91" t="s">
        <v>26</v>
      </c>
      <c r="AA33" s="10" t="s">
        <v>23</v>
      </c>
      <c r="AB33" s="91" t="s">
        <v>26</v>
      </c>
      <c r="AC33" s="91" t="s">
        <v>26</v>
      </c>
      <c r="AD33" s="91" t="s">
        <v>26</v>
      </c>
      <c r="AE33" s="91" t="s">
        <v>26</v>
      </c>
      <c r="AF33" s="91" t="s">
        <v>26</v>
      </c>
      <c r="AG33" s="91" t="s">
        <v>24</v>
      </c>
      <c r="AH33" s="10" t="s">
        <v>23</v>
      </c>
      <c r="AI33" s="91" t="s">
        <v>26</v>
      </c>
      <c r="AJ33" s="91" t="s">
        <v>26</v>
      </c>
      <c r="AK33" s="91" t="s">
        <v>24</v>
      </c>
      <c r="AL33" s="91" t="s">
        <v>24</v>
      </c>
      <c r="AM33" s="91" t="s">
        <v>24</v>
      </c>
      <c r="AN33" s="91" t="s">
        <v>24</v>
      </c>
      <c r="AO33" s="10" t="s">
        <v>23</v>
      </c>
      <c r="AP33" s="91" t="s">
        <v>26</v>
      </c>
      <c r="AQ33" s="91" t="s">
        <v>24</v>
      </c>
      <c r="AR33" s="91" t="s">
        <v>24</v>
      </c>
      <c r="AS33" s="91" t="s">
        <v>24</v>
      </c>
      <c r="AT33" s="91" t="s">
        <v>24</v>
      </c>
      <c r="AU33" s="91" t="s">
        <v>24</v>
      </c>
      <c r="AV33" s="10" t="s">
        <v>23</v>
      </c>
      <c r="AW33" s="91" t="s">
        <v>26</v>
      </c>
      <c r="AX33" s="91" t="s">
        <v>24</v>
      </c>
      <c r="AY33" s="5">
        <f t="shared" si="13"/>
        <v>15</v>
      </c>
      <c r="AZ33" s="5">
        <f t="shared" si="14"/>
        <v>10</v>
      </c>
      <c r="BA33" s="5">
        <f t="shared" si="15"/>
        <v>0</v>
      </c>
      <c r="BB33" s="5">
        <f t="shared" si="16"/>
        <v>0</v>
      </c>
      <c r="BC33" s="5">
        <f t="shared" si="17"/>
        <v>0</v>
      </c>
      <c r="BD33" s="5">
        <f t="shared" si="18"/>
        <v>0</v>
      </c>
      <c r="BE33" s="5">
        <f t="shared" si="19"/>
        <v>0</v>
      </c>
      <c r="BF33" s="5">
        <f t="shared" si="20"/>
        <v>0</v>
      </c>
      <c r="BG33" s="5">
        <f t="shared" si="21"/>
        <v>0</v>
      </c>
      <c r="BH33" s="7">
        <f t="shared" si="22"/>
        <v>0</v>
      </c>
      <c r="BI33" s="7">
        <f t="shared" si="23"/>
        <v>0</v>
      </c>
      <c r="BJ33" s="5">
        <f t="shared" si="24"/>
        <v>5</v>
      </c>
      <c r="BK33" s="5">
        <f t="shared" si="25"/>
        <v>1</v>
      </c>
      <c r="BL33" s="7">
        <f t="shared" si="26"/>
        <v>0</v>
      </c>
      <c r="BM33" s="5">
        <f t="shared" si="27"/>
        <v>0</v>
      </c>
      <c r="BN33" s="8">
        <f t="shared" si="2"/>
        <v>25</v>
      </c>
      <c r="BO33" s="9">
        <f t="shared" si="28"/>
        <v>5</v>
      </c>
      <c r="BP33" s="38">
        <f t="shared" si="29"/>
        <v>30</v>
      </c>
      <c r="BQ33" s="38">
        <f t="shared" si="30"/>
        <v>0</v>
      </c>
      <c r="BR33" s="76">
        <f t="shared" si="31"/>
        <v>0</v>
      </c>
      <c r="BS33" s="68">
        <f t="shared" si="32"/>
        <v>0</v>
      </c>
      <c r="BT33" s="12"/>
      <c r="BU33" s="12"/>
      <c r="BV33" s="22">
        <f t="shared" si="33"/>
        <v>-30</v>
      </c>
      <c r="BX33">
        <f t="shared" si="34"/>
        <v>0</v>
      </c>
      <c r="BY33">
        <f t="shared" si="35"/>
        <v>0</v>
      </c>
      <c r="CA33">
        <f t="shared" si="36"/>
        <v>0</v>
      </c>
      <c r="CD33" s="39">
        <f t="shared" si="37"/>
        <v>-0.83333333333333304</v>
      </c>
    </row>
    <row r="34" spans="1:82" ht="15.75" x14ac:dyDescent="0.25">
      <c r="A34" s="5">
        <v>25</v>
      </c>
      <c r="B34" s="87" t="s">
        <v>118</v>
      </c>
      <c r="C34" s="106" t="s">
        <v>172</v>
      </c>
      <c r="D34" s="41" t="s">
        <v>117</v>
      </c>
      <c r="E34" s="40" t="s">
        <v>69</v>
      </c>
      <c r="F34" s="91" t="s">
        <v>27</v>
      </c>
      <c r="G34" s="91" t="s">
        <v>27</v>
      </c>
      <c r="H34" s="91" t="s">
        <v>27</v>
      </c>
      <c r="I34" s="91" t="s">
        <v>23</v>
      </c>
      <c r="J34" s="91" t="s">
        <v>24</v>
      </c>
      <c r="K34" s="91" t="s">
        <v>24</v>
      </c>
      <c r="L34" s="91" t="s">
        <v>24</v>
      </c>
      <c r="M34" s="91" t="s">
        <v>24</v>
      </c>
      <c r="N34" s="91" t="s">
        <v>26</v>
      </c>
      <c r="O34" s="91" t="s">
        <v>24</v>
      </c>
      <c r="P34" s="91" t="s">
        <v>23</v>
      </c>
      <c r="Q34" s="91" t="s">
        <v>24</v>
      </c>
      <c r="R34" s="91" t="s">
        <v>26</v>
      </c>
      <c r="S34" s="91" t="s">
        <v>24</v>
      </c>
      <c r="T34" s="91" t="s">
        <v>24</v>
      </c>
      <c r="U34" s="91" t="s">
        <v>26</v>
      </c>
      <c r="V34" s="91" t="s">
        <v>24</v>
      </c>
      <c r="W34" s="91" t="s">
        <v>24</v>
      </c>
      <c r="X34" s="10" t="s">
        <v>23</v>
      </c>
      <c r="Y34" s="48" t="s">
        <v>25</v>
      </c>
      <c r="Z34" s="91" t="s">
        <v>24</v>
      </c>
      <c r="AA34" s="91" t="s">
        <v>26</v>
      </c>
      <c r="AB34" s="91" t="s">
        <v>24</v>
      </c>
      <c r="AC34" s="91" t="s">
        <v>24</v>
      </c>
      <c r="AD34" s="91" t="s">
        <v>24</v>
      </c>
      <c r="AE34" s="91" t="s">
        <v>24</v>
      </c>
      <c r="AF34" s="10" t="s">
        <v>23</v>
      </c>
      <c r="AG34" s="91" t="s">
        <v>24</v>
      </c>
      <c r="AH34" s="91" t="s">
        <v>24</v>
      </c>
      <c r="AI34" s="91" t="s">
        <v>24</v>
      </c>
      <c r="AJ34" s="91" t="s">
        <v>24</v>
      </c>
      <c r="AK34" s="91" t="s">
        <v>24</v>
      </c>
      <c r="AL34" s="91" t="s">
        <v>24</v>
      </c>
      <c r="AM34" s="10" t="s">
        <v>23</v>
      </c>
      <c r="AN34" s="91" t="s">
        <v>24</v>
      </c>
      <c r="AO34" s="91" t="s">
        <v>24</v>
      </c>
      <c r="AP34" s="91" t="s">
        <v>24</v>
      </c>
      <c r="AQ34" s="91" t="s">
        <v>24</v>
      </c>
      <c r="AR34" s="91" t="s">
        <v>24</v>
      </c>
      <c r="AS34" s="91" t="s">
        <v>24</v>
      </c>
      <c r="AT34" s="10" t="s">
        <v>23</v>
      </c>
      <c r="AU34" s="91" t="s">
        <v>27</v>
      </c>
      <c r="AV34" s="91" t="s">
        <v>27</v>
      </c>
      <c r="AW34" s="91" t="s">
        <v>27</v>
      </c>
      <c r="AX34" s="48" t="s">
        <v>25</v>
      </c>
      <c r="AY34" s="5">
        <f t="shared" si="13"/>
        <v>20</v>
      </c>
      <c r="AZ34" s="5">
        <f t="shared" si="14"/>
        <v>2</v>
      </c>
      <c r="BA34" s="5">
        <f t="shared" si="15"/>
        <v>3</v>
      </c>
      <c r="BB34" s="5">
        <f t="shared" si="16"/>
        <v>0</v>
      </c>
      <c r="BC34" s="5">
        <f t="shared" si="17"/>
        <v>0</v>
      </c>
      <c r="BD34" s="5">
        <f t="shared" si="18"/>
        <v>0</v>
      </c>
      <c r="BE34" s="5">
        <f t="shared" si="19"/>
        <v>0</v>
      </c>
      <c r="BF34" s="5">
        <f t="shared" si="20"/>
        <v>0</v>
      </c>
      <c r="BG34" s="5">
        <f t="shared" si="21"/>
        <v>0</v>
      </c>
      <c r="BH34" s="7">
        <f t="shared" si="22"/>
        <v>0</v>
      </c>
      <c r="BI34" s="7">
        <f t="shared" si="23"/>
        <v>0</v>
      </c>
      <c r="BJ34" s="5">
        <f t="shared" si="24"/>
        <v>4</v>
      </c>
      <c r="BK34" s="5">
        <f t="shared" si="25"/>
        <v>2</v>
      </c>
      <c r="BL34" s="7">
        <f t="shared" si="26"/>
        <v>0</v>
      </c>
      <c r="BM34" s="5">
        <f t="shared" si="27"/>
        <v>0</v>
      </c>
      <c r="BN34" s="8">
        <f t="shared" si="2"/>
        <v>25</v>
      </c>
      <c r="BO34" s="9">
        <f t="shared" si="28"/>
        <v>4</v>
      </c>
      <c r="BP34" s="9">
        <f t="shared" si="29"/>
        <v>29</v>
      </c>
      <c r="BQ34" s="9">
        <f t="shared" si="30"/>
        <v>0</v>
      </c>
      <c r="BR34" s="75">
        <f t="shared" si="31"/>
        <v>0</v>
      </c>
      <c r="BS34" s="67">
        <f t="shared" si="32"/>
        <v>0</v>
      </c>
      <c r="BT34" s="12"/>
      <c r="BU34" s="10"/>
      <c r="BV34" s="11">
        <f t="shared" si="33"/>
        <v>-29</v>
      </c>
      <c r="BW34" s="2"/>
      <c r="BX34" s="2">
        <f t="shared" si="34"/>
        <v>0</v>
      </c>
      <c r="BY34" s="2">
        <f t="shared" si="35"/>
        <v>0</v>
      </c>
      <c r="BZ34" s="2"/>
      <c r="CA34" s="2">
        <f t="shared" si="36"/>
        <v>0</v>
      </c>
      <c r="CD34" s="39">
        <f t="shared" si="37"/>
        <v>0.16666666666666696</v>
      </c>
    </row>
    <row r="35" spans="1:82" ht="15.75" x14ac:dyDescent="0.25">
      <c r="A35" s="5">
        <v>26</v>
      </c>
      <c r="B35" s="87" t="s">
        <v>132</v>
      </c>
      <c r="C35" s="106" t="s">
        <v>173</v>
      </c>
      <c r="D35" s="41" t="s">
        <v>133</v>
      </c>
      <c r="E35" s="40" t="s">
        <v>69</v>
      </c>
      <c r="F35" s="48" t="s">
        <v>23</v>
      </c>
      <c r="G35" s="91" t="s">
        <v>27</v>
      </c>
      <c r="H35" s="91" t="s">
        <v>27</v>
      </c>
      <c r="I35" s="91" t="s">
        <v>27</v>
      </c>
      <c r="J35" s="91" t="s">
        <v>25</v>
      </c>
      <c r="K35" s="91" t="s">
        <v>24</v>
      </c>
      <c r="L35" s="91" t="s">
        <v>24</v>
      </c>
      <c r="M35" s="91" t="s">
        <v>23</v>
      </c>
      <c r="N35" s="91" t="s">
        <v>24</v>
      </c>
      <c r="O35" s="91" t="s">
        <v>24</v>
      </c>
      <c r="P35" s="91" t="s">
        <v>24</v>
      </c>
      <c r="Q35" s="91" t="s">
        <v>24</v>
      </c>
      <c r="R35" s="91" t="s">
        <v>23</v>
      </c>
      <c r="S35" s="91" t="s">
        <v>25</v>
      </c>
      <c r="T35" s="10" t="s">
        <v>23</v>
      </c>
      <c r="U35" s="48" t="s">
        <v>25</v>
      </c>
      <c r="V35" s="48" t="s">
        <v>25</v>
      </c>
      <c r="W35" s="48" t="s">
        <v>25</v>
      </c>
      <c r="X35" s="91" t="s">
        <v>24</v>
      </c>
      <c r="Y35" s="91" t="s">
        <v>24</v>
      </c>
      <c r="Z35" s="91" t="s">
        <v>24</v>
      </c>
      <c r="AA35" s="10" t="s">
        <v>23</v>
      </c>
      <c r="AB35" s="91" t="s">
        <v>26</v>
      </c>
      <c r="AC35" s="91" t="s">
        <v>24</v>
      </c>
      <c r="AD35" s="91" t="s">
        <v>24</v>
      </c>
      <c r="AE35" s="91" t="s">
        <v>24</v>
      </c>
      <c r="AF35" s="91" t="s">
        <v>24</v>
      </c>
      <c r="AG35" s="91" t="s">
        <v>24</v>
      </c>
      <c r="AH35" s="10" t="s">
        <v>23</v>
      </c>
      <c r="AI35" s="91" t="s">
        <v>24</v>
      </c>
      <c r="AJ35" s="91" t="s">
        <v>24</v>
      </c>
      <c r="AK35" s="91" t="s">
        <v>24</v>
      </c>
      <c r="AL35" s="91" t="s">
        <v>24</v>
      </c>
      <c r="AM35" s="91" t="s">
        <v>24</v>
      </c>
      <c r="AN35" s="10" t="s">
        <v>23</v>
      </c>
      <c r="AO35" s="91" t="s">
        <v>24</v>
      </c>
      <c r="AP35" s="91" t="s">
        <v>24</v>
      </c>
      <c r="AQ35" s="91" t="s">
        <v>24</v>
      </c>
      <c r="AR35" s="48" t="s">
        <v>25</v>
      </c>
      <c r="AS35" s="91" t="s">
        <v>24</v>
      </c>
      <c r="AT35" s="91" t="s">
        <v>24</v>
      </c>
      <c r="AU35" s="10" t="s">
        <v>23</v>
      </c>
      <c r="AV35" s="91" t="s">
        <v>24</v>
      </c>
      <c r="AW35" s="91" t="s">
        <v>24</v>
      </c>
      <c r="AX35" s="91" t="s">
        <v>24</v>
      </c>
      <c r="AY35" s="5">
        <f t="shared" si="13"/>
        <v>21</v>
      </c>
      <c r="AZ35" s="5">
        <f t="shared" si="14"/>
        <v>1</v>
      </c>
      <c r="BA35" s="5">
        <f t="shared" si="15"/>
        <v>0</v>
      </c>
      <c r="BB35" s="5">
        <f t="shared" si="16"/>
        <v>0</v>
      </c>
      <c r="BC35" s="5">
        <f t="shared" si="17"/>
        <v>0</v>
      </c>
      <c r="BD35" s="5">
        <f t="shared" si="18"/>
        <v>0</v>
      </c>
      <c r="BE35" s="5">
        <f t="shared" si="19"/>
        <v>0</v>
      </c>
      <c r="BF35" s="5">
        <f t="shared" si="20"/>
        <v>0</v>
      </c>
      <c r="BG35" s="5">
        <f t="shared" si="21"/>
        <v>0</v>
      </c>
      <c r="BH35" s="7">
        <f t="shared" si="22"/>
        <v>0</v>
      </c>
      <c r="BI35" s="7">
        <f t="shared" si="23"/>
        <v>0</v>
      </c>
      <c r="BJ35" s="5">
        <f t="shared" si="24"/>
        <v>5</v>
      </c>
      <c r="BK35" s="5">
        <f t="shared" si="25"/>
        <v>4</v>
      </c>
      <c r="BL35" s="7">
        <f t="shared" si="26"/>
        <v>0</v>
      </c>
      <c r="BM35" s="5">
        <f t="shared" si="27"/>
        <v>0</v>
      </c>
      <c r="BN35" s="8">
        <f t="shared" si="2"/>
        <v>22</v>
      </c>
      <c r="BO35" s="9">
        <f t="shared" si="28"/>
        <v>5</v>
      </c>
      <c r="BP35" s="9">
        <f t="shared" si="29"/>
        <v>27</v>
      </c>
      <c r="BQ35" s="9">
        <f t="shared" si="30"/>
        <v>0</v>
      </c>
      <c r="BR35" s="75">
        <f t="shared" si="31"/>
        <v>0</v>
      </c>
      <c r="BS35" s="67">
        <f t="shared" si="32"/>
        <v>0</v>
      </c>
      <c r="BT35" s="10"/>
      <c r="BU35" s="10"/>
      <c r="BV35" s="11">
        <f t="shared" si="33"/>
        <v>-27</v>
      </c>
      <c r="BW35" s="2"/>
      <c r="BX35" s="2">
        <f t="shared" si="34"/>
        <v>0</v>
      </c>
      <c r="BY35" s="2">
        <f t="shared" si="35"/>
        <v>0</v>
      </c>
      <c r="BZ35" s="2"/>
      <c r="CA35" s="2">
        <f t="shared" si="36"/>
        <v>0</v>
      </c>
      <c r="CD35" s="39">
        <f t="shared" si="37"/>
        <v>-1.3333333333333335</v>
      </c>
    </row>
    <row r="36" spans="1:82" ht="15.75" x14ac:dyDescent="0.25">
      <c r="A36" s="5">
        <v>27</v>
      </c>
      <c r="B36" s="87" t="s">
        <v>143</v>
      </c>
      <c r="C36" s="106" t="s">
        <v>174</v>
      </c>
      <c r="D36" s="41" t="s">
        <v>142</v>
      </c>
      <c r="E36" s="40" t="s">
        <v>101</v>
      </c>
      <c r="F36" s="91" t="s">
        <v>26</v>
      </c>
      <c r="G36" s="48" t="s">
        <v>23</v>
      </c>
      <c r="H36" s="91" t="s">
        <v>26</v>
      </c>
      <c r="I36" s="91" t="s">
        <v>26</v>
      </c>
      <c r="J36" s="91" t="s">
        <v>26</v>
      </c>
      <c r="K36" s="91" t="s">
        <v>26</v>
      </c>
      <c r="L36" s="91" t="s">
        <v>26</v>
      </c>
      <c r="M36" s="91" t="s">
        <v>26</v>
      </c>
      <c r="N36" s="91" t="s">
        <v>23</v>
      </c>
      <c r="O36" s="91" t="s">
        <v>26</v>
      </c>
      <c r="P36" s="91" t="s">
        <v>26</v>
      </c>
      <c r="Q36" s="91" t="s">
        <v>26</v>
      </c>
      <c r="R36" s="91" t="s">
        <v>26</v>
      </c>
      <c r="S36" s="91" t="s">
        <v>26</v>
      </c>
      <c r="T36" s="10" t="s">
        <v>23</v>
      </c>
      <c r="U36" s="48" t="s">
        <v>25</v>
      </c>
      <c r="V36" s="91" t="s">
        <v>26</v>
      </c>
      <c r="W36" s="91" t="s">
        <v>26</v>
      </c>
      <c r="X36" s="91" t="s">
        <v>26</v>
      </c>
      <c r="Y36" s="91" t="s">
        <v>26</v>
      </c>
      <c r="Z36" s="91" t="s">
        <v>26</v>
      </c>
      <c r="AA36" s="91" t="s">
        <v>26</v>
      </c>
      <c r="AB36" s="10" t="s">
        <v>23</v>
      </c>
      <c r="AC36" s="91" t="s">
        <v>26</v>
      </c>
      <c r="AD36" s="91" t="s">
        <v>26</v>
      </c>
      <c r="AE36" s="91" t="s">
        <v>26</v>
      </c>
      <c r="AF36" s="91" t="s">
        <v>26</v>
      </c>
      <c r="AG36" s="91" t="s">
        <v>24</v>
      </c>
      <c r="AH36" s="91" t="s">
        <v>26</v>
      </c>
      <c r="AI36" s="91" t="s">
        <v>26</v>
      </c>
      <c r="AJ36" s="10" t="s">
        <v>23</v>
      </c>
      <c r="AK36" s="91" t="s">
        <v>26</v>
      </c>
      <c r="AL36" s="91" t="s">
        <v>26</v>
      </c>
      <c r="AM36" s="91" t="s">
        <v>26</v>
      </c>
      <c r="AN36" s="91" t="s">
        <v>26</v>
      </c>
      <c r="AO36" s="91" t="s">
        <v>26</v>
      </c>
      <c r="AP36" s="10" t="s">
        <v>23</v>
      </c>
      <c r="AQ36" s="91" t="s">
        <v>26</v>
      </c>
      <c r="AR36" s="91" t="s">
        <v>26</v>
      </c>
      <c r="AS36" s="91" t="s">
        <v>26</v>
      </c>
      <c r="AT36" s="91" t="s">
        <v>26</v>
      </c>
      <c r="AU36" s="91" t="s">
        <v>26</v>
      </c>
      <c r="AV36" s="91" t="s">
        <v>26</v>
      </c>
      <c r="AW36" s="10" t="s">
        <v>23</v>
      </c>
      <c r="AX36" s="91" t="s">
        <v>26</v>
      </c>
      <c r="AY36" s="5">
        <f t="shared" si="13"/>
        <v>1</v>
      </c>
      <c r="AZ36" s="5">
        <f t="shared" si="14"/>
        <v>24</v>
      </c>
      <c r="BA36" s="5">
        <f t="shared" si="15"/>
        <v>0</v>
      </c>
      <c r="BB36" s="5">
        <f t="shared" si="16"/>
        <v>0</v>
      </c>
      <c r="BC36" s="5">
        <f t="shared" si="17"/>
        <v>0</v>
      </c>
      <c r="BD36" s="5">
        <f t="shared" si="18"/>
        <v>0</v>
      </c>
      <c r="BE36" s="5">
        <f t="shared" si="19"/>
        <v>0</v>
      </c>
      <c r="BF36" s="5">
        <f t="shared" si="20"/>
        <v>0</v>
      </c>
      <c r="BG36" s="5">
        <f t="shared" si="21"/>
        <v>0</v>
      </c>
      <c r="BH36" s="7">
        <f t="shared" si="22"/>
        <v>0</v>
      </c>
      <c r="BI36" s="7">
        <f t="shared" si="23"/>
        <v>0</v>
      </c>
      <c r="BJ36" s="5">
        <f t="shared" si="24"/>
        <v>5</v>
      </c>
      <c r="BK36" s="5">
        <f t="shared" si="25"/>
        <v>1</v>
      </c>
      <c r="BL36" s="7">
        <f t="shared" si="26"/>
        <v>0</v>
      </c>
      <c r="BM36" s="5">
        <f t="shared" si="27"/>
        <v>0</v>
      </c>
      <c r="BN36" s="8">
        <f t="shared" si="2"/>
        <v>25</v>
      </c>
      <c r="BO36" s="9">
        <f t="shared" si="28"/>
        <v>5</v>
      </c>
      <c r="BP36" s="9">
        <f t="shared" si="29"/>
        <v>30</v>
      </c>
      <c r="BQ36" s="9">
        <f t="shared" si="30"/>
        <v>0</v>
      </c>
      <c r="BR36" s="75">
        <f t="shared" ref="BR36:BR41" si="38">BI36</f>
        <v>0</v>
      </c>
      <c r="BS36" s="67">
        <f t="shared" si="32"/>
        <v>0</v>
      </c>
      <c r="BT36" s="10"/>
      <c r="BU36" s="10"/>
      <c r="BV36" s="11">
        <f t="shared" si="33"/>
        <v>-30</v>
      </c>
      <c r="BW36" s="2"/>
      <c r="BX36" s="2">
        <f t="shared" si="34"/>
        <v>0</v>
      </c>
      <c r="BY36" s="2">
        <f t="shared" si="35"/>
        <v>0</v>
      </c>
      <c r="BZ36" s="2"/>
      <c r="CA36" s="2">
        <f t="shared" si="36"/>
        <v>0</v>
      </c>
      <c r="CD36" s="39">
        <f t="shared" si="37"/>
        <v>-0.83333333333333304</v>
      </c>
    </row>
    <row r="37" spans="1:82" ht="15.75" x14ac:dyDescent="0.25">
      <c r="A37" s="5">
        <v>28</v>
      </c>
      <c r="B37" s="87" t="s">
        <v>145</v>
      </c>
      <c r="C37" s="106" t="s">
        <v>175</v>
      </c>
      <c r="D37" s="41" t="s">
        <v>144</v>
      </c>
      <c r="E37" s="40" t="s">
        <v>69</v>
      </c>
      <c r="F37" s="91" t="s">
        <v>27</v>
      </c>
      <c r="G37" s="48" t="s">
        <v>25</v>
      </c>
      <c r="H37" s="48" t="s">
        <v>23</v>
      </c>
      <c r="I37" s="91" t="s">
        <v>27</v>
      </c>
      <c r="J37" s="91" t="s">
        <v>25</v>
      </c>
      <c r="K37" s="91" t="s">
        <v>24</v>
      </c>
      <c r="L37" s="91" t="s">
        <v>27</v>
      </c>
      <c r="M37" s="91" t="s">
        <v>27</v>
      </c>
      <c r="N37" s="91" t="s">
        <v>27</v>
      </c>
      <c r="O37" s="91" t="s">
        <v>25</v>
      </c>
      <c r="P37" s="91" t="s">
        <v>24</v>
      </c>
      <c r="Q37" s="91" t="s">
        <v>24</v>
      </c>
      <c r="R37" s="91" t="s">
        <v>24</v>
      </c>
      <c r="S37" s="91" t="s">
        <v>24</v>
      </c>
      <c r="T37" s="91" t="s">
        <v>24</v>
      </c>
      <c r="U37" s="10" t="s">
        <v>23</v>
      </c>
      <c r="V37" s="91" t="s">
        <v>24</v>
      </c>
      <c r="W37" s="91" t="s">
        <v>26</v>
      </c>
      <c r="X37" s="91" t="s">
        <v>27</v>
      </c>
      <c r="Y37" s="91" t="s">
        <v>27</v>
      </c>
      <c r="Z37" s="91" t="s">
        <v>27</v>
      </c>
      <c r="AA37" s="91" t="s">
        <v>27</v>
      </c>
      <c r="AB37" s="10" t="s">
        <v>23</v>
      </c>
      <c r="AC37" s="91" t="s">
        <v>27</v>
      </c>
      <c r="AD37" s="91" t="s">
        <v>27</v>
      </c>
      <c r="AE37" s="91" t="s">
        <v>27</v>
      </c>
      <c r="AF37" s="91" t="s">
        <v>27</v>
      </c>
      <c r="AG37" s="91" t="s">
        <v>27</v>
      </c>
      <c r="AH37" s="91" t="s">
        <v>27</v>
      </c>
      <c r="AI37" s="91" t="s">
        <v>27</v>
      </c>
      <c r="AJ37" s="10" t="s">
        <v>23</v>
      </c>
      <c r="AK37" s="91" t="s">
        <v>24</v>
      </c>
      <c r="AL37" s="91" t="s">
        <v>27</v>
      </c>
      <c r="AM37" s="91" t="s">
        <v>27</v>
      </c>
      <c r="AN37" s="91" t="s">
        <v>27</v>
      </c>
      <c r="AO37" s="91" t="s">
        <v>27</v>
      </c>
      <c r="AP37" s="91" t="s">
        <v>27</v>
      </c>
      <c r="AQ37" s="91" t="s">
        <v>27</v>
      </c>
      <c r="AR37" s="10" t="s">
        <v>23</v>
      </c>
      <c r="AS37" s="91" t="s">
        <v>24</v>
      </c>
      <c r="AT37" s="91" t="s">
        <v>24</v>
      </c>
      <c r="AU37" s="91" t="s">
        <v>24</v>
      </c>
      <c r="AV37" s="91" t="s">
        <v>24</v>
      </c>
      <c r="AW37" s="48" t="s">
        <v>25</v>
      </c>
      <c r="AX37" s="91" t="s">
        <v>26</v>
      </c>
      <c r="AY37" s="5">
        <f t="shared" si="13"/>
        <v>7</v>
      </c>
      <c r="AZ37" s="5">
        <f t="shared" si="14"/>
        <v>2</v>
      </c>
      <c r="BA37" s="5">
        <f t="shared" si="15"/>
        <v>17</v>
      </c>
      <c r="BB37" s="5">
        <f t="shared" si="16"/>
        <v>0</v>
      </c>
      <c r="BC37" s="5">
        <f t="shared" si="17"/>
        <v>0</v>
      </c>
      <c r="BD37" s="5">
        <f t="shared" si="18"/>
        <v>0</v>
      </c>
      <c r="BE37" s="5">
        <f t="shared" si="19"/>
        <v>0</v>
      </c>
      <c r="BF37" s="5">
        <f t="shared" si="20"/>
        <v>0</v>
      </c>
      <c r="BG37" s="5">
        <f t="shared" si="21"/>
        <v>0</v>
      </c>
      <c r="BH37" s="7">
        <f t="shared" si="22"/>
        <v>0</v>
      </c>
      <c r="BI37" s="7">
        <f t="shared" si="23"/>
        <v>0</v>
      </c>
      <c r="BJ37" s="5">
        <f t="shared" si="24"/>
        <v>4</v>
      </c>
      <c r="BK37" s="5">
        <f t="shared" si="25"/>
        <v>1</v>
      </c>
      <c r="BL37" s="7">
        <f t="shared" si="26"/>
        <v>0</v>
      </c>
      <c r="BM37" s="5">
        <f t="shared" si="27"/>
        <v>0</v>
      </c>
      <c r="BN37" s="8">
        <f t="shared" si="2"/>
        <v>26</v>
      </c>
      <c r="BO37" s="9">
        <f t="shared" si="28"/>
        <v>4</v>
      </c>
      <c r="BP37" s="9">
        <f t="shared" ref="BP37:BP41" si="39">BN37+BH37+BI37+BJ37</f>
        <v>30</v>
      </c>
      <c r="BQ37" s="9">
        <f t="shared" ref="BQ37:BQ41" si="40">BD37+BE37+BF37+BG37+BH37</f>
        <v>0</v>
      </c>
      <c r="BR37" s="75">
        <f t="shared" si="38"/>
        <v>0</v>
      </c>
      <c r="BS37" s="67">
        <f t="shared" ref="BS37:BS41" si="41">BM37+BL37</f>
        <v>0</v>
      </c>
      <c r="BT37" s="10"/>
      <c r="BU37" s="10"/>
      <c r="BV37" s="11">
        <f t="shared" ref="BV37:BV41" si="42">BU37-BP37</f>
        <v>-30</v>
      </c>
      <c r="BW37" s="2"/>
      <c r="BX37" s="2">
        <f t="shared" ref="BX37:BX41" si="43">(BQ37+BR37*2)*8</f>
        <v>0</v>
      </c>
      <c r="BY37" s="2">
        <f t="shared" ref="BY37:BY41" si="44">BX37*BW37</f>
        <v>0</v>
      </c>
      <c r="BZ37" s="2"/>
      <c r="CA37" s="2">
        <f t="shared" ref="CA37:CA41" si="45">BZ37-BY37</f>
        <v>0</v>
      </c>
      <c r="CD37" s="39">
        <f t="shared" si="37"/>
        <v>0.33333333333333304</v>
      </c>
    </row>
    <row r="38" spans="1:82" ht="15.75" x14ac:dyDescent="0.25">
      <c r="A38" s="5">
        <v>29</v>
      </c>
      <c r="B38" s="87" t="s">
        <v>148</v>
      </c>
      <c r="C38" s="106" t="s">
        <v>176</v>
      </c>
      <c r="D38" s="41" t="s">
        <v>147</v>
      </c>
      <c r="E38" s="40" t="s">
        <v>69</v>
      </c>
      <c r="F38" s="91" t="s">
        <v>27</v>
      </c>
      <c r="G38" s="48" t="s">
        <v>23</v>
      </c>
      <c r="H38" s="91" t="s">
        <v>24</v>
      </c>
      <c r="I38" s="91" t="s">
        <v>26</v>
      </c>
      <c r="J38" s="91" t="s">
        <v>24</v>
      </c>
      <c r="K38" s="91" t="s">
        <v>27</v>
      </c>
      <c r="L38" s="91" t="s">
        <v>27</v>
      </c>
      <c r="M38" s="91" t="s">
        <v>27</v>
      </c>
      <c r="N38" s="91" t="s">
        <v>26</v>
      </c>
      <c r="O38" s="48" t="s">
        <v>23</v>
      </c>
      <c r="P38" s="91" t="s">
        <v>26</v>
      </c>
      <c r="Q38" s="91" t="s">
        <v>26</v>
      </c>
      <c r="R38" s="91" t="s">
        <v>26</v>
      </c>
      <c r="S38" s="91" t="s">
        <v>26</v>
      </c>
      <c r="T38" s="91" t="s">
        <v>24</v>
      </c>
      <c r="U38" s="10" t="s">
        <v>23</v>
      </c>
      <c r="V38" s="91" t="s">
        <v>26</v>
      </c>
      <c r="W38" s="91" t="s">
        <v>24</v>
      </c>
      <c r="X38" s="48" t="s">
        <v>25</v>
      </c>
      <c r="Y38" s="91" t="s">
        <v>26</v>
      </c>
      <c r="Z38" s="91" t="s">
        <v>27</v>
      </c>
      <c r="AA38" s="48" t="s">
        <v>25</v>
      </c>
      <c r="AB38" s="10" t="s">
        <v>23</v>
      </c>
      <c r="AC38" s="48" t="s">
        <v>25</v>
      </c>
      <c r="AD38" s="48" t="s">
        <v>25</v>
      </c>
      <c r="AE38" s="91" t="s">
        <v>26</v>
      </c>
      <c r="AF38" s="91" t="s">
        <v>26</v>
      </c>
      <c r="AG38" s="91" t="s">
        <v>26</v>
      </c>
      <c r="AH38" s="91" t="s">
        <v>26</v>
      </c>
      <c r="AI38" s="91" t="s">
        <v>24</v>
      </c>
      <c r="AJ38" s="10" t="s">
        <v>23</v>
      </c>
      <c r="AK38" s="91" t="s">
        <v>26</v>
      </c>
      <c r="AL38" s="91" t="s">
        <v>26</v>
      </c>
      <c r="AM38" s="48" t="s">
        <v>25</v>
      </c>
      <c r="AN38" s="91" t="s">
        <v>24</v>
      </c>
      <c r="AO38" s="91" t="s">
        <v>24</v>
      </c>
      <c r="AP38" s="91" t="s">
        <v>26</v>
      </c>
      <c r="AQ38" s="91" t="s">
        <v>27</v>
      </c>
      <c r="AR38" s="91" t="s">
        <v>27</v>
      </c>
      <c r="AS38" s="91" t="s">
        <v>27</v>
      </c>
      <c r="AT38" s="91" t="s">
        <v>27</v>
      </c>
      <c r="AU38" s="91" t="s">
        <v>27</v>
      </c>
      <c r="AV38" s="91" t="s">
        <v>27</v>
      </c>
      <c r="AW38" s="10" t="s">
        <v>23</v>
      </c>
      <c r="AX38" s="91" t="s">
        <v>26</v>
      </c>
      <c r="AY38" s="5">
        <f t="shared" si="13"/>
        <v>5</v>
      </c>
      <c r="AZ38" s="5">
        <f t="shared" si="14"/>
        <v>10</v>
      </c>
      <c r="BA38" s="5">
        <f t="shared" si="15"/>
        <v>7</v>
      </c>
      <c r="BB38" s="5">
        <f t="shared" si="16"/>
        <v>0</v>
      </c>
      <c r="BC38" s="5">
        <f t="shared" si="17"/>
        <v>0</v>
      </c>
      <c r="BD38" s="5">
        <f t="shared" si="18"/>
        <v>0</v>
      </c>
      <c r="BE38" s="5">
        <f t="shared" si="19"/>
        <v>0</v>
      </c>
      <c r="BF38" s="5">
        <f t="shared" si="20"/>
        <v>0</v>
      </c>
      <c r="BG38" s="5">
        <f t="shared" si="21"/>
        <v>0</v>
      </c>
      <c r="BH38" s="7">
        <f t="shared" si="22"/>
        <v>0</v>
      </c>
      <c r="BI38" s="7">
        <f t="shared" si="23"/>
        <v>0</v>
      </c>
      <c r="BJ38" s="5">
        <f t="shared" si="24"/>
        <v>4</v>
      </c>
      <c r="BK38" s="5">
        <f t="shared" si="25"/>
        <v>5</v>
      </c>
      <c r="BL38" s="7">
        <f t="shared" si="26"/>
        <v>0</v>
      </c>
      <c r="BM38" s="5">
        <f t="shared" si="27"/>
        <v>0</v>
      </c>
      <c r="BN38" s="8">
        <f t="shared" si="2"/>
        <v>22</v>
      </c>
      <c r="BO38" s="9">
        <f t="shared" si="28"/>
        <v>4</v>
      </c>
      <c r="BP38" s="9">
        <f t="shared" si="39"/>
        <v>26</v>
      </c>
      <c r="BQ38" s="9">
        <f t="shared" si="40"/>
        <v>0</v>
      </c>
      <c r="BR38" s="75">
        <f t="shared" si="38"/>
        <v>0</v>
      </c>
      <c r="BS38" s="67">
        <f t="shared" si="41"/>
        <v>0</v>
      </c>
      <c r="BT38" s="10"/>
      <c r="BU38" s="10"/>
      <c r="BV38" s="11">
        <f t="shared" si="42"/>
        <v>-26</v>
      </c>
      <c r="BW38" s="2"/>
      <c r="BX38" s="2">
        <f t="shared" si="43"/>
        <v>0</v>
      </c>
      <c r="BY38" s="2">
        <f t="shared" si="44"/>
        <v>0</v>
      </c>
      <c r="BZ38" s="2"/>
      <c r="CA38" s="2">
        <f t="shared" si="45"/>
        <v>0</v>
      </c>
      <c r="CD38" s="39">
        <f t="shared" si="37"/>
        <v>-0.33333333333333348</v>
      </c>
    </row>
    <row r="39" spans="1:82" ht="15.75" x14ac:dyDescent="0.25">
      <c r="A39" s="5">
        <v>30</v>
      </c>
      <c r="B39" s="87" t="s">
        <v>149</v>
      </c>
      <c r="C39" s="106" t="s">
        <v>177</v>
      </c>
      <c r="D39" s="41" t="s">
        <v>150</v>
      </c>
      <c r="E39" s="40" t="s">
        <v>69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48" t="s">
        <v>25</v>
      </c>
      <c r="U39" s="48" t="s">
        <v>25</v>
      </c>
      <c r="V39" s="48" t="s">
        <v>25</v>
      </c>
      <c r="W39" s="48" t="s">
        <v>25</v>
      </c>
      <c r="X39" s="48" t="s">
        <v>25</v>
      </c>
      <c r="Y39" s="48" t="s">
        <v>25</v>
      </c>
      <c r="Z39" s="48" t="s">
        <v>25</v>
      </c>
      <c r="AA39" s="48" t="s">
        <v>25</v>
      </c>
      <c r="AB39" s="48" t="s">
        <v>25</v>
      </c>
      <c r="AC39" s="48" t="s">
        <v>25</v>
      </c>
      <c r="AD39" s="48" t="s">
        <v>25</v>
      </c>
      <c r="AE39" s="48" t="s">
        <v>25</v>
      </c>
      <c r="AF39" s="48" t="s">
        <v>25</v>
      </c>
      <c r="AG39" s="48" t="s">
        <v>25</v>
      </c>
      <c r="AH39" s="48" t="s">
        <v>25</v>
      </c>
      <c r="AI39" s="48" t="s">
        <v>25</v>
      </c>
      <c r="AJ39" s="48" t="s">
        <v>25</v>
      </c>
      <c r="AK39" s="48" t="s">
        <v>25</v>
      </c>
      <c r="AL39" s="48" t="s">
        <v>25</v>
      </c>
      <c r="AM39" s="48" t="s">
        <v>25</v>
      </c>
      <c r="AN39" s="48" t="s">
        <v>25</v>
      </c>
      <c r="AO39" s="91" t="s">
        <v>26</v>
      </c>
      <c r="AP39" s="91" t="s">
        <v>26</v>
      </c>
      <c r="AQ39" s="91" t="s">
        <v>26</v>
      </c>
      <c r="AR39" s="91" t="s">
        <v>26</v>
      </c>
      <c r="AS39" s="91" t="s">
        <v>24</v>
      </c>
      <c r="AT39" s="91" t="s">
        <v>24</v>
      </c>
      <c r="AU39" s="10" t="s">
        <v>23</v>
      </c>
      <c r="AV39" s="91" t="s">
        <v>24</v>
      </c>
      <c r="AW39" s="91" t="s">
        <v>26</v>
      </c>
      <c r="AX39" s="91" t="s">
        <v>24</v>
      </c>
      <c r="AY39" s="5">
        <f t="shared" si="13"/>
        <v>4</v>
      </c>
      <c r="AZ39" s="5">
        <f t="shared" si="14"/>
        <v>5</v>
      </c>
      <c r="BA39" s="5">
        <f t="shared" si="15"/>
        <v>0</v>
      </c>
      <c r="BB39" s="5">
        <f t="shared" si="16"/>
        <v>0</v>
      </c>
      <c r="BC39" s="5">
        <f t="shared" si="17"/>
        <v>0</v>
      </c>
      <c r="BD39" s="5">
        <f t="shared" si="18"/>
        <v>0</v>
      </c>
      <c r="BE39" s="5">
        <f t="shared" si="19"/>
        <v>0</v>
      </c>
      <c r="BF39" s="5">
        <f t="shared" si="20"/>
        <v>0</v>
      </c>
      <c r="BG39" s="5">
        <f t="shared" si="21"/>
        <v>0</v>
      </c>
      <c r="BH39" s="7">
        <f t="shared" si="22"/>
        <v>0</v>
      </c>
      <c r="BI39" s="7">
        <f t="shared" si="23"/>
        <v>0</v>
      </c>
      <c r="BJ39" s="5">
        <f t="shared" si="24"/>
        <v>1</v>
      </c>
      <c r="BK39" s="5">
        <f t="shared" si="25"/>
        <v>21</v>
      </c>
      <c r="BL39" s="7">
        <f t="shared" si="26"/>
        <v>0</v>
      </c>
      <c r="BM39" s="5">
        <f t="shared" si="27"/>
        <v>0</v>
      </c>
      <c r="BN39" s="8">
        <f t="shared" si="2"/>
        <v>9</v>
      </c>
      <c r="BO39" s="9">
        <f t="shared" si="28"/>
        <v>1</v>
      </c>
      <c r="BP39" s="9">
        <f t="shared" si="39"/>
        <v>10</v>
      </c>
      <c r="BQ39" s="9">
        <f t="shared" si="40"/>
        <v>0</v>
      </c>
      <c r="BR39" s="75">
        <f t="shared" si="38"/>
        <v>0</v>
      </c>
      <c r="BS39" s="67">
        <f t="shared" si="41"/>
        <v>0</v>
      </c>
      <c r="BT39" s="10"/>
      <c r="BU39" s="10"/>
      <c r="BV39" s="11">
        <f t="shared" si="42"/>
        <v>-10</v>
      </c>
      <c r="BW39" s="2"/>
      <c r="BX39" s="2">
        <f t="shared" si="43"/>
        <v>0</v>
      </c>
      <c r="BY39" s="2">
        <f t="shared" si="44"/>
        <v>0</v>
      </c>
      <c r="BZ39" s="2"/>
      <c r="CA39" s="2">
        <f t="shared" si="45"/>
        <v>0</v>
      </c>
      <c r="CD39" s="39">
        <f t="shared" si="37"/>
        <v>0.5</v>
      </c>
    </row>
    <row r="40" spans="1:82" ht="15.75" x14ac:dyDescent="0.25">
      <c r="A40" s="5">
        <v>31</v>
      </c>
      <c r="B40" s="87" t="s">
        <v>151</v>
      </c>
      <c r="C40" s="106" t="s">
        <v>178</v>
      </c>
      <c r="D40" s="41" t="s">
        <v>153</v>
      </c>
      <c r="E40" s="40" t="s">
        <v>69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48" t="s">
        <v>25</v>
      </c>
      <c r="U40" s="48" t="s">
        <v>25</v>
      </c>
      <c r="V40" s="48" t="s">
        <v>25</v>
      </c>
      <c r="W40" s="48" t="s">
        <v>25</v>
      </c>
      <c r="X40" s="48" t="s">
        <v>25</v>
      </c>
      <c r="Y40" s="48" t="s">
        <v>25</v>
      </c>
      <c r="Z40" s="48" t="s">
        <v>25</v>
      </c>
      <c r="AA40" s="48" t="s">
        <v>25</v>
      </c>
      <c r="AB40" s="48" t="s">
        <v>25</v>
      </c>
      <c r="AC40" s="48" t="s">
        <v>25</v>
      </c>
      <c r="AD40" s="48" t="s">
        <v>25</v>
      </c>
      <c r="AE40" s="48" t="s">
        <v>25</v>
      </c>
      <c r="AF40" s="48" t="s">
        <v>25</v>
      </c>
      <c r="AG40" s="48" t="s">
        <v>25</v>
      </c>
      <c r="AH40" s="48" t="s">
        <v>25</v>
      </c>
      <c r="AI40" s="48" t="s">
        <v>25</v>
      </c>
      <c r="AJ40" s="48" t="s">
        <v>25</v>
      </c>
      <c r="AK40" s="48" t="s">
        <v>25</v>
      </c>
      <c r="AL40" s="48" t="s">
        <v>25</v>
      </c>
      <c r="AM40" s="48" t="s">
        <v>25</v>
      </c>
      <c r="AN40" s="48" t="s">
        <v>25</v>
      </c>
      <c r="AO40" s="48" t="s">
        <v>25</v>
      </c>
      <c r="AP40" s="48" t="s">
        <v>25</v>
      </c>
      <c r="AQ40" s="48" t="s">
        <v>25</v>
      </c>
      <c r="AR40" s="91" t="s">
        <v>24</v>
      </c>
      <c r="AS40" s="91" t="s">
        <v>24</v>
      </c>
      <c r="AT40" s="91" t="s">
        <v>24</v>
      </c>
      <c r="AU40" s="91" t="s">
        <v>24</v>
      </c>
      <c r="AV40" s="91" t="s">
        <v>24</v>
      </c>
      <c r="AW40" s="91" t="s">
        <v>24</v>
      </c>
      <c r="AX40" s="91" t="s">
        <v>24</v>
      </c>
      <c r="AY40" s="5">
        <f t="shared" si="13"/>
        <v>7</v>
      </c>
      <c r="AZ40" s="5">
        <f t="shared" si="14"/>
        <v>0</v>
      </c>
      <c r="BA40" s="5">
        <f t="shared" si="15"/>
        <v>0</v>
      </c>
      <c r="BB40" s="5">
        <f t="shared" si="16"/>
        <v>0</v>
      </c>
      <c r="BC40" s="5">
        <f t="shared" si="17"/>
        <v>0</v>
      </c>
      <c r="BD40" s="5">
        <f t="shared" si="18"/>
        <v>0</v>
      </c>
      <c r="BE40" s="5">
        <f t="shared" si="19"/>
        <v>0</v>
      </c>
      <c r="BF40" s="5">
        <f t="shared" si="20"/>
        <v>0</v>
      </c>
      <c r="BG40" s="5">
        <f t="shared" si="21"/>
        <v>0</v>
      </c>
      <c r="BH40" s="7">
        <f t="shared" si="22"/>
        <v>0</v>
      </c>
      <c r="BI40" s="7">
        <f t="shared" si="23"/>
        <v>0</v>
      </c>
      <c r="BJ40" s="5">
        <f t="shared" si="24"/>
        <v>0</v>
      </c>
      <c r="BK40" s="5">
        <f t="shared" si="25"/>
        <v>24</v>
      </c>
      <c r="BL40" s="7">
        <f t="shared" si="26"/>
        <v>0</v>
      </c>
      <c r="BM40" s="5">
        <f t="shared" si="27"/>
        <v>0</v>
      </c>
      <c r="BN40" s="8">
        <f t="shared" si="2"/>
        <v>7</v>
      </c>
      <c r="BO40" s="9">
        <f t="shared" si="28"/>
        <v>0</v>
      </c>
      <c r="BP40" s="9">
        <f t="shared" si="39"/>
        <v>7</v>
      </c>
      <c r="BQ40" s="9">
        <f t="shared" si="40"/>
        <v>0</v>
      </c>
      <c r="BR40" s="75">
        <f t="shared" si="38"/>
        <v>0</v>
      </c>
      <c r="BS40" s="67">
        <f t="shared" si="41"/>
        <v>0</v>
      </c>
      <c r="BT40" s="10"/>
      <c r="BU40" s="10"/>
      <c r="BV40" s="11">
        <f t="shared" si="42"/>
        <v>-7</v>
      </c>
      <c r="BW40" s="2"/>
      <c r="BX40" s="2">
        <f t="shared" si="43"/>
        <v>0</v>
      </c>
      <c r="BY40" s="2">
        <f t="shared" si="44"/>
        <v>0</v>
      </c>
      <c r="BZ40" s="2"/>
      <c r="CA40" s="2">
        <f t="shared" si="45"/>
        <v>0</v>
      </c>
      <c r="CD40" s="39">
        <f t="shared" si="37"/>
        <v>1.1666666666666667</v>
      </c>
    </row>
    <row r="41" spans="1:82" ht="15.75" x14ac:dyDescent="0.25">
      <c r="A41" s="5">
        <v>32</v>
      </c>
      <c r="B41" s="87" t="s">
        <v>152</v>
      </c>
      <c r="C41" s="106" t="s">
        <v>179</v>
      </c>
      <c r="D41" s="41" t="s">
        <v>154</v>
      </c>
      <c r="E41" s="40" t="s">
        <v>69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48" t="s">
        <v>25</v>
      </c>
      <c r="U41" s="48" t="s">
        <v>25</v>
      </c>
      <c r="V41" s="48" t="s">
        <v>25</v>
      </c>
      <c r="W41" s="48" t="s">
        <v>25</v>
      </c>
      <c r="X41" s="48" t="s">
        <v>25</v>
      </c>
      <c r="Y41" s="48" t="s">
        <v>25</v>
      </c>
      <c r="Z41" s="48" t="s">
        <v>25</v>
      </c>
      <c r="AA41" s="48" t="s">
        <v>25</v>
      </c>
      <c r="AB41" s="48" t="s">
        <v>25</v>
      </c>
      <c r="AC41" s="48" t="s">
        <v>25</v>
      </c>
      <c r="AD41" s="48" t="s">
        <v>25</v>
      </c>
      <c r="AE41" s="48" t="s">
        <v>25</v>
      </c>
      <c r="AF41" s="48" t="s">
        <v>25</v>
      </c>
      <c r="AG41" s="48" t="s">
        <v>25</v>
      </c>
      <c r="AH41" s="48" t="s">
        <v>25</v>
      </c>
      <c r="AI41" s="48" t="s">
        <v>25</v>
      </c>
      <c r="AJ41" s="48" t="s">
        <v>25</v>
      </c>
      <c r="AK41" s="48" t="s">
        <v>25</v>
      </c>
      <c r="AL41" s="48" t="s">
        <v>25</v>
      </c>
      <c r="AM41" s="48" t="s">
        <v>25</v>
      </c>
      <c r="AN41" s="48" t="s">
        <v>25</v>
      </c>
      <c r="AO41" s="48" t="s">
        <v>25</v>
      </c>
      <c r="AP41" s="48" t="s">
        <v>25</v>
      </c>
      <c r="AQ41" s="48" t="s">
        <v>25</v>
      </c>
      <c r="AR41" s="91" t="s">
        <v>26</v>
      </c>
      <c r="AS41" s="91" t="s">
        <v>26</v>
      </c>
      <c r="AT41" s="91" t="s">
        <v>26</v>
      </c>
      <c r="AU41" s="91" t="s">
        <v>26</v>
      </c>
      <c r="AV41" s="91" t="s">
        <v>26</v>
      </c>
      <c r="AW41" s="10" t="s">
        <v>23</v>
      </c>
      <c r="AX41" s="91" t="s">
        <v>26</v>
      </c>
      <c r="AY41" s="5">
        <f t="shared" si="13"/>
        <v>0</v>
      </c>
      <c r="AZ41" s="5">
        <f t="shared" si="14"/>
        <v>6</v>
      </c>
      <c r="BA41" s="5">
        <f t="shared" si="15"/>
        <v>0</v>
      </c>
      <c r="BB41" s="5">
        <f t="shared" si="16"/>
        <v>0</v>
      </c>
      <c r="BC41" s="5">
        <f t="shared" si="17"/>
        <v>0</v>
      </c>
      <c r="BD41" s="5">
        <f t="shared" si="18"/>
        <v>0</v>
      </c>
      <c r="BE41" s="5">
        <f t="shared" si="19"/>
        <v>0</v>
      </c>
      <c r="BF41" s="5">
        <f t="shared" si="20"/>
        <v>0</v>
      </c>
      <c r="BG41" s="5">
        <f t="shared" si="21"/>
        <v>0</v>
      </c>
      <c r="BH41" s="7">
        <f t="shared" si="22"/>
        <v>0</v>
      </c>
      <c r="BI41" s="7">
        <f t="shared" si="23"/>
        <v>0</v>
      </c>
      <c r="BJ41" s="5">
        <f t="shared" si="24"/>
        <v>1</v>
      </c>
      <c r="BK41" s="5">
        <f t="shared" si="25"/>
        <v>24</v>
      </c>
      <c r="BL41" s="7">
        <f t="shared" si="26"/>
        <v>0</v>
      </c>
      <c r="BM41" s="5">
        <f t="shared" si="27"/>
        <v>0</v>
      </c>
      <c r="BN41" s="8">
        <f t="shared" si="2"/>
        <v>6</v>
      </c>
      <c r="BO41" s="9">
        <f t="shared" si="28"/>
        <v>1</v>
      </c>
      <c r="BP41" s="9">
        <f t="shared" si="39"/>
        <v>7</v>
      </c>
      <c r="BQ41" s="9">
        <f t="shared" si="40"/>
        <v>0</v>
      </c>
      <c r="BR41" s="75">
        <f t="shared" si="38"/>
        <v>0</v>
      </c>
      <c r="BS41" s="67">
        <f t="shared" si="41"/>
        <v>0</v>
      </c>
      <c r="BT41" s="10"/>
      <c r="BU41" s="10"/>
      <c r="BV41" s="11">
        <f t="shared" si="42"/>
        <v>-7</v>
      </c>
      <c r="BW41" s="2"/>
      <c r="BX41" s="2">
        <f t="shared" si="43"/>
        <v>0</v>
      </c>
      <c r="BY41" s="2">
        <f t="shared" si="44"/>
        <v>0</v>
      </c>
      <c r="BZ41" s="2"/>
      <c r="CA41" s="2">
        <f t="shared" si="45"/>
        <v>0</v>
      </c>
      <c r="CD41" s="39">
        <f t="shared" si="37"/>
        <v>0</v>
      </c>
    </row>
    <row r="42" spans="1:82" ht="16.5" hidden="1" thickBot="1" x14ac:dyDescent="0.3">
      <c r="A42" s="5">
        <v>33</v>
      </c>
      <c r="B42" s="12"/>
      <c r="C42" s="106" t="e">
        <v>#N/A</v>
      </c>
      <c r="D42" s="12"/>
      <c r="E42" s="12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5">
        <f t="shared" si="13"/>
        <v>0</v>
      </c>
      <c r="AZ42" s="5">
        <f t="shared" si="14"/>
        <v>0</v>
      </c>
      <c r="BA42" s="5">
        <f t="shared" si="15"/>
        <v>0</v>
      </c>
      <c r="BB42" s="5">
        <f t="shared" si="16"/>
        <v>0</v>
      </c>
      <c r="BC42" s="5">
        <f t="shared" si="17"/>
        <v>0</v>
      </c>
      <c r="BD42" s="5">
        <f t="shared" si="18"/>
        <v>0</v>
      </c>
      <c r="BE42" s="5">
        <f t="shared" si="19"/>
        <v>0</v>
      </c>
      <c r="BF42" s="5">
        <f t="shared" si="20"/>
        <v>0</v>
      </c>
      <c r="BG42" s="5">
        <f t="shared" si="21"/>
        <v>0</v>
      </c>
      <c r="BH42" s="7">
        <f t="shared" si="22"/>
        <v>0</v>
      </c>
      <c r="BI42" s="7">
        <f t="shared" si="23"/>
        <v>0</v>
      </c>
      <c r="BJ42" s="5">
        <f t="shared" si="24"/>
        <v>0</v>
      </c>
      <c r="BK42" s="5">
        <f t="shared" si="25"/>
        <v>0</v>
      </c>
      <c r="BL42" s="7">
        <f t="shared" si="26"/>
        <v>0</v>
      </c>
      <c r="BM42" s="5">
        <f t="shared" si="27"/>
        <v>0</v>
      </c>
      <c r="BN42" s="8">
        <f t="shared" si="2"/>
        <v>0</v>
      </c>
      <c r="BO42" s="78">
        <f t="shared" ref="BO42" si="46">BP42-BN42</f>
        <v>0</v>
      </c>
      <c r="BP42" s="78">
        <f t="shared" ref="BP42" si="47">BN42+BH42+BI42+BJ42</f>
        <v>0</v>
      </c>
      <c r="BQ42" s="78">
        <f t="shared" ref="BQ42" si="48">BD42+BE42+BF42+BG42+BH42</f>
        <v>0</v>
      </c>
      <c r="BR42" s="79">
        <f t="shared" ref="BR42" si="49">BI42</f>
        <v>0</v>
      </c>
      <c r="BS42" s="67">
        <f t="shared" ref="BS42" si="50">BM42+BL42</f>
        <v>0</v>
      </c>
      <c r="BT42" s="13"/>
      <c r="BU42" s="10"/>
      <c r="BV42" s="11">
        <f t="shared" ref="BV42" si="51">BU42-BP42</f>
        <v>0</v>
      </c>
      <c r="BW42" s="2"/>
      <c r="BX42" s="2">
        <f t="shared" ref="BX42" si="52">(BQ42+BR42*2)*8</f>
        <v>0</v>
      </c>
      <c r="BY42" s="2">
        <f t="shared" ref="BY42" si="53">BX42*BW42</f>
        <v>0</v>
      </c>
      <c r="BZ42" s="2"/>
      <c r="CA42" s="2">
        <f t="shared" ref="CA42" si="54">BZ42-BY42</f>
        <v>0</v>
      </c>
    </row>
    <row r="43" spans="1:82" ht="16.5" hidden="1" thickBot="1" x14ac:dyDescent="0.3">
      <c r="A43" s="12"/>
      <c r="B43" s="12"/>
      <c r="C43" s="106" t="e">
        <v>#N/A</v>
      </c>
      <c r="D43" s="12"/>
      <c r="E43" s="116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9">
        <f t="shared" si="13"/>
        <v>0</v>
      </c>
      <c r="AZ43" s="5">
        <f t="shared" si="14"/>
        <v>0</v>
      </c>
      <c r="BA43" s="5">
        <f t="shared" si="15"/>
        <v>0</v>
      </c>
      <c r="BB43" s="5">
        <f t="shared" si="16"/>
        <v>0</v>
      </c>
      <c r="BC43" s="5">
        <f t="shared" si="17"/>
        <v>0</v>
      </c>
      <c r="BD43" s="5">
        <f t="shared" si="18"/>
        <v>0</v>
      </c>
      <c r="BE43" s="5">
        <f t="shared" si="19"/>
        <v>0</v>
      </c>
      <c r="BF43" s="5">
        <f t="shared" si="20"/>
        <v>0</v>
      </c>
      <c r="BG43" s="5">
        <f t="shared" si="21"/>
        <v>0</v>
      </c>
      <c r="BH43" s="7">
        <f t="shared" si="22"/>
        <v>0</v>
      </c>
      <c r="BI43" s="7">
        <f t="shared" si="23"/>
        <v>0</v>
      </c>
      <c r="BJ43" s="5">
        <f t="shared" si="24"/>
        <v>0</v>
      </c>
      <c r="BK43" s="5">
        <f t="shared" si="25"/>
        <v>0</v>
      </c>
      <c r="BL43" s="7">
        <f t="shared" si="26"/>
        <v>0</v>
      </c>
      <c r="BM43" s="5">
        <f t="shared" si="27"/>
        <v>0</v>
      </c>
      <c r="BN43" s="8">
        <f t="shared" si="2"/>
        <v>0</v>
      </c>
      <c r="BO43" s="86">
        <f t="shared" ref="BO43:BO44" si="55">BP43-BN43</f>
        <v>0</v>
      </c>
      <c r="BP43" s="64">
        <f t="shared" ref="BP43" si="56">BN43+BH43+BI43+BJ43</f>
        <v>0</v>
      </c>
      <c r="BQ43" s="64">
        <f t="shared" ref="BQ43" si="57">BD43+BE43+BF43+BG43+BH43</f>
        <v>0</v>
      </c>
      <c r="BR43" s="64">
        <f t="shared" ref="BR43" si="58">BI43</f>
        <v>0</v>
      </c>
      <c r="BS43" s="9">
        <f t="shared" ref="BS43" si="59">BM43+BL43</f>
        <v>0</v>
      </c>
      <c r="BT43" s="10"/>
      <c r="BU43" s="10"/>
      <c r="BV43" s="11">
        <f>BU43-BP43</f>
        <v>0</v>
      </c>
      <c r="BW43" s="2"/>
      <c r="BX43" s="2">
        <f t="shared" ref="BX43" si="60">(BQ43+BR43*2)*8</f>
        <v>0</v>
      </c>
      <c r="BY43" s="2">
        <f t="shared" ref="BY43" si="61">BX43*BW43</f>
        <v>0</v>
      </c>
      <c r="BZ43" s="2"/>
      <c r="CA43" s="2">
        <f t="shared" ref="CA43" si="62">BZ43-BY43</f>
        <v>0</v>
      </c>
    </row>
    <row r="44" spans="1:82" ht="15.75" hidden="1" x14ac:dyDescent="0.25">
      <c r="A44" s="15"/>
      <c r="B44" s="15"/>
      <c r="C44" s="106" t="e">
        <v>#N/A</v>
      </c>
      <c r="D44" s="15"/>
      <c r="E44" s="117" t="s">
        <v>157</v>
      </c>
      <c r="F44" s="118">
        <f t="shared" ref="F44:S44" si="63">COUNTIF(F10:F43,"M")+COUNTIF(F10:F43,"M/GH")</f>
        <v>12</v>
      </c>
      <c r="G44" s="118">
        <f t="shared" si="63"/>
        <v>13</v>
      </c>
      <c r="H44" s="118">
        <f t="shared" si="63"/>
        <v>13</v>
      </c>
      <c r="I44" s="118">
        <f t="shared" si="63"/>
        <v>14</v>
      </c>
      <c r="J44" s="118">
        <f t="shared" si="63"/>
        <v>13</v>
      </c>
      <c r="K44" s="118">
        <f t="shared" si="63"/>
        <v>14</v>
      </c>
      <c r="L44" s="118">
        <f t="shared" si="63"/>
        <v>14</v>
      </c>
      <c r="M44" s="118">
        <f t="shared" si="63"/>
        <v>12</v>
      </c>
      <c r="N44" s="118">
        <f t="shared" si="63"/>
        <v>14</v>
      </c>
      <c r="O44" s="118">
        <f t="shared" si="63"/>
        <v>14</v>
      </c>
      <c r="P44" s="118">
        <f t="shared" si="63"/>
        <v>14</v>
      </c>
      <c r="Q44" s="118">
        <f t="shared" si="63"/>
        <v>14</v>
      </c>
      <c r="R44" s="118">
        <f t="shared" si="63"/>
        <v>14</v>
      </c>
      <c r="S44" s="119">
        <f t="shared" si="63"/>
        <v>13</v>
      </c>
      <c r="T44" s="100">
        <f t="shared" ref="T44" si="64">COUNTIF(T10:T43,"M")+COUNTIF(T10:T43,"M/GH")</f>
        <v>12</v>
      </c>
      <c r="U44" s="100">
        <f t="shared" ref="U44:AX44" si="65">COUNTIF(U10:U43,"M")+COUNTIF(U10:U43,"M/GH")</f>
        <v>12</v>
      </c>
      <c r="V44" s="100">
        <f t="shared" si="65"/>
        <v>14</v>
      </c>
      <c r="W44" s="100">
        <f t="shared" si="65"/>
        <v>14</v>
      </c>
      <c r="X44" s="100">
        <f t="shared" si="65"/>
        <v>14</v>
      </c>
      <c r="Y44" s="100">
        <f t="shared" si="65"/>
        <v>14</v>
      </c>
      <c r="Z44" s="100">
        <f t="shared" si="65"/>
        <v>15</v>
      </c>
      <c r="AA44" s="100">
        <f t="shared" si="65"/>
        <v>13</v>
      </c>
      <c r="AB44" s="100">
        <f t="shared" si="65"/>
        <v>15</v>
      </c>
      <c r="AC44" s="100">
        <f t="shared" si="65"/>
        <v>15</v>
      </c>
      <c r="AD44" s="100">
        <f t="shared" si="65"/>
        <v>15</v>
      </c>
      <c r="AE44" s="100">
        <f t="shared" si="65"/>
        <v>18</v>
      </c>
      <c r="AF44" s="100">
        <f t="shared" si="65"/>
        <v>18</v>
      </c>
      <c r="AG44" s="100">
        <f t="shared" si="65"/>
        <v>19</v>
      </c>
      <c r="AH44" s="100">
        <f t="shared" si="65"/>
        <v>11</v>
      </c>
      <c r="AI44" s="100">
        <f t="shared" si="65"/>
        <v>15</v>
      </c>
      <c r="AJ44" s="100">
        <f t="shared" si="65"/>
        <v>14</v>
      </c>
      <c r="AK44" s="100">
        <f t="shared" si="65"/>
        <v>15</v>
      </c>
      <c r="AL44" s="100">
        <f t="shared" si="65"/>
        <v>15</v>
      </c>
      <c r="AM44" s="100">
        <f t="shared" si="65"/>
        <v>15</v>
      </c>
      <c r="AN44" s="100">
        <f t="shared" si="65"/>
        <v>16</v>
      </c>
      <c r="AO44" s="100">
        <f t="shared" si="65"/>
        <v>13</v>
      </c>
      <c r="AP44" s="100">
        <f t="shared" si="65"/>
        <v>16</v>
      </c>
      <c r="AQ44" s="100">
        <f t="shared" si="65"/>
        <v>15</v>
      </c>
      <c r="AR44" s="100">
        <f t="shared" si="65"/>
        <v>17</v>
      </c>
      <c r="AS44" s="100">
        <f t="shared" si="65"/>
        <v>18</v>
      </c>
      <c r="AT44" s="100">
        <f t="shared" si="65"/>
        <v>17</v>
      </c>
      <c r="AU44" s="100">
        <f t="shared" si="65"/>
        <v>15</v>
      </c>
      <c r="AV44" s="100">
        <f t="shared" si="65"/>
        <v>13</v>
      </c>
      <c r="AW44" s="100">
        <f t="shared" si="65"/>
        <v>16</v>
      </c>
      <c r="AX44" s="100">
        <f t="shared" si="65"/>
        <v>18</v>
      </c>
      <c r="AY44" s="101">
        <f>SUM(T44:AX44)</f>
        <v>467</v>
      </c>
      <c r="AZ44" s="16"/>
      <c r="BA44" s="16"/>
      <c r="BB44" s="16"/>
      <c r="BC44" s="16"/>
      <c r="BD44" s="17"/>
      <c r="BE44" s="17"/>
      <c r="BF44" s="17"/>
      <c r="BG44" s="17"/>
      <c r="BH44" s="17"/>
      <c r="BI44" s="17"/>
      <c r="BJ44" s="14"/>
      <c r="BK44" s="17"/>
      <c r="BL44" s="17"/>
      <c r="BM44" s="17"/>
      <c r="BN44" s="16"/>
      <c r="BO44" s="16">
        <f t="shared" si="55"/>
        <v>889</v>
      </c>
      <c r="BP44" s="16">
        <f>SUM(BP10:BP43)</f>
        <v>889</v>
      </c>
      <c r="BQ44" s="16">
        <f>SUM(BQ10:BQ43)</f>
        <v>4</v>
      </c>
      <c r="BR44" s="16">
        <f>SUM(BR10:BR43)</f>
        <v>0</v>
      </c>
      <c r="BS44" s="16"/>
      <c r="BT44" s="16"/>
      <c r="BU44" s="14"/>
      <c r="BV44" s="14"/>
      <c r="BW44" s="14"/>
      <c r="BX44" s="14"/>
      <c r="BY44" s="14"/>
      <c r="BZ44" s="14"/>
      <c r="CA44" s="14"/>
    </row>
    <row r="45" spans="1:82" ht="15.75" hidden="1" x14ac:dyDescent="0.25">
      <c r="A45" s="15"/>
      <c r="B45" s="15"/>
      <c r="C45" s="106" t="e">
        <v>#N/A</v>
      </c>
      <c r="D45" s="15"/>
      <c r="E45" s="120" t="s">
        <v>38</v>
      </c>
      <c r="F45" s="18">
        <f t="shared" ref="F45:S45" si="66">COUNTIF(F10:F43,"E")+COUNTIF(F10:F43,"E/GH")</f>
        <v>6</v>
      </c>
      <c r="G45" s="18">
        <f t="shared" si="66"/>
        <v>4</v>
      </c>
      <c r="H45" s="18">
        <f t="shared" si="66"/>
        <v>5</v>
      </c>
      <c r="I45" s="18">
        <f t="shared" si="66"/>
        <v>6</v>
      </c>
      <c r="J45" s="18">
        <f t="shared" si="66"/>
        <v>6</v>
      </c>
      <c r="K45" s="18">
        <f t="shared" si="66"/>
        <v>5</v>
      </c>
      <c r="L45" s="18">
        <f t="shared" si="66"/>
        <v>5</v>
      </c>
      <c r="M45" s="18">
        <f t="shared" si="66"/>
        <v>7</v>
      </c>
      <c r="N45" s="18">
        <f t="shared" si="66"/>
        <v>4</v>
      </c>
      <c r="O45" s="18">
        <f t="shared" si="66"/>
        <v>5</v>
      </c>
      <c r="P45" s="18">
        <f t="shared" si="66"/>
        <v>7</v>
      </c>
      <c r="Q45" s="18">
        <f t="shared" si="66"/>
        <v>7</v>
      </c>
      <c r="R45" s="18">
        <f t="shared" si="66"/>
        <v>7</v>
      </c>
      <c r="S45" s="96">
        <f t="shared" si="66"/>
        <v>7</v>
      </c>
      <c r="T45" s="5">
        <f t="shared" ref="T45" si="67">COUNTIF(T10:T43,"E")+COUNTIF(T10:T43,"E/GH")</f>
        <v>6</v>
      </c>
      <c r="U45" s="5">
        <f t="shared" ref="U45:AX45" si="68">COUNTIF(U10:U43,"E")+COUNTIF(U10:U43,"E/GH")</f>
        <v>6</v>
      </c>
      <c r="V45" s="5">
        <f t="shared" si="68"/>
        <v>5</v>
      </c>
      <c r="W45" s="5">
        <f t="shared" si="68"/>
        <v>5</v>
      </c>
      <c r="X45" s="5">
        <f t="shared" si="68"/>
        <v>6</v>
      </c>
      <c r="Y45" s="5">
        <f t="shared" si="68"/>
        <v>6</v>
      </c>
      <c r="Z45" s="5">
        <f t="shared" si="68"/>
        <v>6</v>
      </c>
      <c r="AA45" s="5">
        <f t="shared" si="68"/>
        <v>5</v>
      </c>
      <c r="AB45" s="5">
        <f t="shared" si="68"/>
        <v>4</v>
      </c>
      <c r="AC45" s="5">
        <f t="shared" si="68"/>
        <v>5</v>
      </c>
      <c r="AD45" s="5">
        <f t="shared" si="68"/>
        <v>5</v>
      </c>
      <c r="AE45" s="5">
        <f t="shared" si="68"/>
        <v>5</v>
      </c>
      <c r="AF45" s="5">
        <f t="shared" si="68"/>
        <v>5</v>
      </c>
      <c r="AG45" s="5">
        <f t="shared" si="68"/>
        <v>4</v>
      </c>
      <c r="AH45" s="5">
        <f t="shared" si="68"/>
        <v>4</v>
      </c>
      <c r="AI45" s="5">
        <f t="shared" si="68"/>
        <v>5</v>
      </c>
      <c r="AJ45" s="5">
        <f t="shared" si="68"/>
        <v>4</v>
      </c>
      <c r="AK45" s="5">
        <f t="shared" si="68"/>
        <v>5</v>
      </c>
      <c r="AL45" s="5">
        <f t="shared" si="68"/>
        <v>5</v>
      </c>
      <c r="AM45" s="5">
        <f t="shared" si="68"/>
        <v>6</v>
      </c>
      <c r="AN45" s="5">
        <f t="shared" si="68"/>
        <v>6</v>
      </c>
      <c r="AO45" s="5">
        <f t="shared" si="68"/>
        <v>8</v>
      </c>
      <c r="AP45" s="5">
        <f t="shared" si="68"/>
        <v>5</v>
      </c>
      <c r="AQ45" s="5">
        <f t="shared" si="68"/>
        <v>6</v>
      </c>
      <c r="AR45" s="5">
        <f t="shared" si="68"/>
        <v>5</v>
      </c>
      <c r="AS45" s="5">
        <f t="shared" si="68"/>
        <v>2</v>
      </c>
      <c r="AT45" s="5">
        <f t="shared" si="68"/>
        <v>6</v>
      </c>
      <c r="AU45" s="5">
        <f t="shared" si="68"/>
        <v>6</v>
      </c>
      <c r="AV45" s="5">
        <f t="shared" si="68"/>
        <v>6</v>
      </c>
      <c r="AW45" s="5">
        <f t="shared" si="68"/>
        <v>5</v>
      </c>
      <c r="AX45" s="5">
        <f t="shared" si="68"/>
        <v>6</v>
      </c>
      <c r="AY45" s="102">
        <f>SUM(T45:AX45)</f>
        <v>163</v>
      </c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4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4"/>
      <c r="BV45" s="14"/>
      <c r="BW45" s="14"/>
      <c r="BX45" s="14"/>
      <c r="BY45" s="14"/>
      <c r="BZ45" s="14"/>
      <c r="CA45" s="14"/>
    </row>
    <row r="46" spans="1:82" ht="15.75" hidden="1" x14ac:dyDescent="0.25">
      <c r="A46" s="14"/>
      <c r="B46" s="14"/>
      <c r="C46" s="106" t="e">
        <v>#N/A</v>
      </c>
      <c r="D46" s="14"/>
      <c r="E46" s="120" t="s">
        <v>2</v>
      </c>
      <c r="F46" s="18">
        <f t="shared" ref="F46:S46" si="69">COUNTIF(F10:F43,"N")+COUNTIF(F10:F43,"N/GH")</f>
        <v>4</v>
      </c>
      <c r="G46" s="18">
        <f t="shared" si="69"/>
        <v>4</v>
      </c>
      <c r="H46" s="18">
        <f t="shared" si="69"/>
        <v>4</v>
      </c>
      <c r="I46" s="18">
        <f t="shared" si="69"/>
        <v>4</v>
      </c>
      <c r="J46" s="18">
        <f t="shared" si="69"/>
        <v>4</v>
      </c>
      <c r="K46" s="18">
        <f t="shared" si="69"/>
        <v>4</v>
      </c>
      <c r="L46" s="18">
        <f t="shared" si="69"/>
        <v>4</v>
      </c>
      <c r="M46" s="18">
        <f t="shared" si="69"/>
        <v>4</v>
      </c>
      <c r="N46" s="18">
        <f t="shared" si="69"/>
        <v>4</v>
      </c>
      <c r="O46" s="18">
        <f t="shared" si="69"/>
        <v>4</v>
      </c>
      <c r="P46" s="18">
        <f t="shared" si="69"/>
        <v>4</v>
      </c>
      <c r="Q46" s="18">
        <f t="shared" si="69"/>
        <v>4</v>
      </c>
      <c r="R46" s="18">
        <f t="shared" si="69"/>
        <v>4</v>
      </c>
      <c r="S46" s="96">
        <f t="shared" si="69"/>
        <v>4</v>
      </c>
      <c r="T46" s="5">
        <f t="shared" ref="T46" si="70">COUNTIF(T10:T43,"N")+COUNTIF(T10:T43,"N/GH")</f>
        <v>3</v>
      </c>
      <c r="U46" s="5">
        <f t="shared" ref="U46:AX46" si="71">COUNTIF(U10:U43,"N")+COUNTIF(U10:U43,"N/GH")</f>
        <v>4</v>
      </c>
      <c r="V46" s="5">
        <f t="shared" si="71"/>
        <v>4</v>
      </c>
      <c r="W46" s="5">
        <f t="shared" si="71"/>
        <v>4</v>
      </c>
      <c r="X46" s="5">
        <f t="shared" si="71"/>
        <v>4</v>
      </c>
      <c r="Y46" s="5">
        <f t="shared" si="71"/>
        <v>4</v>
      </c>
      <c r="Z46" s="5">
        <f t="shared" si="71"/>
        <v>4</v>
      </c>
      <c r="AA46" s="5">
        <f t="shared" si="71"/>
        <v>2</v>
      </c>
      <c r="AB46" s="5">
        <f t="shared" si="71"/>
        <v>4</v>
      </c>
      <c r="AC46" s="5">
        <f t="shared" si="71"/>
        <v>4</v>
      </c>
      <c r="AD46" s="5">
        <f t="shared" si="71"/>
        <v>4</v>
      </c>
      <c r="AE46" s="5">
        <f t="shared" si="71"/>
        <v>4</v>
      </c>
      <c r="AF46" s="5">
        <f t="shared" si="71"/>
        <v>4</v>
      </c>
      <c r="AG46" s="5">
        <f t="shared" si="71"/>
        <v>4</v>
      </c>
      <c r="AH46" s="5">
        <f t="shared" si="71"/>
        <v>4</v>
      </c>
      <c r="AI46" s="5">
        <f t="shared" si="71"/>
        <v>3</v>
      </c>
      <c r="AJ46" s="5">
        <f t="shared" si="71"/>
        <v>4</v>
      </c>
      <c r="AK46" s="5">
        <f t="shared" si="71"/>
        <v>4</v>
      </c>
      <c r="AL46" s="5">
        <f t="shared" si="71"/>
        <v>4</v>
      </c>
      <c r="AM46" s="5">
        <f t="shared" si="71"/>
        <v>4</v>
      </c>
      <c r="AN46" s="5">
        <f t="shared" si="71"/>
        <v>3</v>
      </c>
      <c r="AO46" s="5">
        <f t="shared" si="71"/>
        <v>5</v>
      </c>
      <c r="AP46" s="5">
        <f t="shared" si="71"/>
        <v>4</v>
      </c>
      <c r="AQ46" s="5">
        <f t="shared" si="71"/>
        <v>6</v>
      </c>
      <c r="AR46" s="5">
        <f t="shared" si="71"/>
        <v>5</v>
      </c>
      <c r="AS46" s="5">
        <f t="shared" si="71"/>
        <v>4</v>
      </c>
      <c r="AT46" s="5">
        <f t="shared" si="71"/>
        <v>4</v>
      </c>
      <c r="AU46" s="5">
        <f t="shared" si="71"/>
        <v>4</v>
      </c>
      <c r="AV46" s="5">
        <f t="shared" si="71"/>
        <v>3</v>
      </c>
      <c r="AW46" s="5">
        <f t="shared" si="71"/>
        <v>4</v>
      </c>
      <c r="AX46" s="5">
        <f t="shared" si="71"/>
        <v>5</v>
      </c>
      <c r="AY46" s="102">
        <f t="shared" ref="AY46:AY66" si="72">SUM(T46:AX46)</f>
        <v>123</v>
      </c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4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4"/>
      <c r="BV46" s="14"/>
      <c r="BW46" s="14"/>
      <c r="BX46" s="14"/>
      <c r="BY46" s="14"/>
      <c r="BZ46" s="14"/>
      <c r="CA46" s="14"/>
    </row>
    <row r="47" spans="1:82" ht="15.75" hidden="1" x14ac:dyDescent="0.25">
      <c r="A47" s="14"/>
      <c r="B47" s="14"/>
      <c r="C47" s="106" t="e">
        <v>#N/A</v>
      </c>
      <c r="D47" s="14"/>
      <c r="E47" s="120"/>
      <c r="F47" s="18">
        <f t="shared" ref="F47:S47" si="73">COUNTIF(F10:F43,"G")+COUNTIF(F10:F43,"G/GH")</f>
        <v>0</v>
      </c>
      <c r="G47" s="18">
        <f t="shared" si="73"/>
        <v>0</v>
      </c>
      <c r="H47" s="18">
        <f t="shared" si="73"/>
        <v>0</v>
      </c>
      <c r="I47" s="18">
        <f t="shared" si="73"/>
        <v>0</v>
      </c>
      <c r="J47" s="18">
        <f t="shared" si="73"/>
        <v>0</v>
      </c>
      <c r="K47" s="18">
        <f t="shared" si="73"/>
        <v>0</v>
      </c>
      <c r="L47" s="18">
        <f t="shared" si="73"/>
        <v>0</v>
      </c>
      <c r="M47" s="18">
        <f t="shared" si="73"/>
        <v>0</v>
      </c>
      <c r="N47" s="18">
        <f t="shared" si="73"/>
        <v>0</v>
      </c>
      <c r="O47" s="18">
        <f t="shared" si="73"/>
        <v>0</v>
      </c>
      <c r="P47" s="18">
        <f t="shared" si="73"/>
        <v>0</v>
      </c>
      <c r="Q47" s="18">
        <f t="shared" si="73"/>
        <v>0</v>
      </c>
      <c r="R47" s="18">
        <f t="shared" si="73"/>
        <v>0</v>
      </c>
      <c r="S47" s="96">
        <f t="shared" si="73"/>
        <v>0</v>
      </c>
      <c r="T47" s="5">
        <f t="shared" ref="T47" si="74">COUNTIF(T10:T43,"G")+COUNTIF(T10:T43,"G/GH")</f>
        <v>0</v>
      </c>
      <c r="U47" s="5">
        <f t="shared" ref="U47:AX47" si="75">COUNTIF(U10:U43,"G")+COUNTIF(U10:U43,"G/GH")</f>
        <v>0</v>
      </c>
      <c r="V47" s="5">
        <f t="shared" si="75"/>
        <v>0</v>
      </c>
      <c r="W47" s="5">
        <f t="shared" si="75"/>
        <v>0</v>
      </c>
      <c r="X47" s="5">
        <f t="shared" si="75"/>
        <v>0</v>
      </c>
      <c r="Y47" s="5">
        <f t="shared" si="75"/>
        <v>0</v>
      </c>
      <c r="Z47" s="5">
        <f t="shared" si="75"/>
        <v>0</v>
      </c>
      <c r="AA47" s="5">
        <f t="shared" si="75"/>
        <v>0</v>
      </c>
      <c r="AB47" s="5">
        <f t="shared" si="75"/>
        <v>0</v>
      </c>
      <c r="AC47" s="5">
        <f t="shared" si="75"/>
        <v>0</v>
      </c>
      <c r="AD47" s="5">
        <f t="shared" si="75"/>
        <v>0</v>
      </c>
      <c r="AE47" s="5">
        <f t="shared" si="75"/>
        <v>0</v>
      </c>
      <c r="AF47" s="5">
        <f t="shared" si="75"/>
        <v>0</v>
      </c>
      <c r="AG47" s="5">
        <f t="shared" si="75"/>
        <v>0</v>
      </c>
      <c r="AH47" s="5">
        <f t="shared" si="75"/>
        <v>0</v>
      </c>
      <c r="AI47" s="5">
        <f t="shared" si="75"/>
        <v>0</v>
      </c>
      <c r="AJ47" s="5">
        <f t="shared" si="75"/>
        <v>0</v>
      </c>
      <c r="AK47" s="5">
        <f t="shared" si="75"/>
        <v>0</v>
      </c>
      <c r="AL47" s="5">
        <f t="shared" si="75"/>
        <v>0</v>
      </c>
      <c r="AM47" s="5">
        <f t="shared" si="75"/>
        <v>0</v>
      </c>
      <c r="AN47" s="5">
        <f t="shared" si="75"/>
        <v>0</v>
      </c>
      <c r="AO47" s="5">
        <f t="shared" si="75"/>
        <v>0</v>
      </c>
      <c r="AP47" s="5">
        <f t="shared" si="75"/>
        <v>0</v>
      </c>
      <c r="AQ47" s="5">
        <f t="shared" si="75"/>
        <v>0</v>
      </c>
      <c r="AR47" s="5">
        <f t="shared" si="75"/>
        <v>0</v>
      </c>
      <c r="AS47" s="5">
        <f t="shared" si="75"/>
        <v>0</v>
      </c>
      <c r="AT47" s="5">
        <f t="shared" si="75"/>
        <v>0</v>
      </c>
      <c r="AU47" s="5">
        <f t="shared" si="75"/>
        <v>0</v>
      </c>
      <c r="AV47" s="5">
        <f t="shared" si="75"/>
        <v>0</v>
      </c>
      <c r="AW47" s="5">
        <f t="shared" si="75"/>
        <v>0</v>
      </c>
      <c r="AX47" s="5">
        <f t="shared" si="75"/>
        <v>0</v>
      </c>
      <c r="AY47" s="102">
        <f t="shared" si="72"/>
        <v>0</v>
      </c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6"/>
      <c r="BO47" s="20"/>
      <c r="BP47" s="19"/>
      <c r="BQ47" s="20"/>
      <c r="BR47" s="20"/>
      <c r="BS47" s="20"/>
      <c r="BT47" s="2"/>
      <c r="BU47" s="2"/>
      <c r="BV47" s="2"/>
      <c r="BW47" s="2"/>
      <c r="BX47" s="2"/>
      <c r="BY47" s="2"/>
      <c r="BZ47" s="2"/>
      <c r="CA47" s="2"/>
    </row>
    <row r="48" spans="1:82" ht="15.75" hidden="1" x14ac:dyDescent="0.25">
      <c r="A48" s="14"/>
      <c r="B48" s="14"/>
      <c r="C48" s="106" t="e">
        <v>#N/A</v>
      </c>
      <c r="D48" s="14"/>
      <c r="E48" s="120"/>
      <c r="F48" s="18">
        <f t="shared" ref="F48:S48" si="76">COUNTIF(F10:F43,"CO")</f>
        <v>0</v>
      </c>
      <c r="G48" s="18">
        <f t="shared" si="76"/>
        <v>0</v>
      </c>
      <c r="H48" s="18">
        <f t="shared" si="76"/>
        <v>0</v>
      </c>
      <c r="I48" s="18">
        <f t="shared" si="76"/>
        <v>0</v>
      </c>
      <c r="J48" s="18">
        <f t="shared" si="76"/>
        <v>0</v>
      </c>
      <c r="K48" s="18">
        <f t="shared" si="76"/>
        <v>0</v>
      </c>
      <c r="L48" s="18">
        <f t="shared" si="76"/>
        <v>0</v>
      </c>
      <c r="M48" s="18">
        <f t="shared" si="76"/>
        <v>0</v>
      </c>
      <c r="N48" s="18">
        <f t="shared" si="76"/>
        <v>0</v>
      </c>
      <c r="O48" s="18">
        <f t="shared" si="76"/>
        <v>0</v>
      </c>
      <c r="P48" s="18">
        <f t="shared" si="76"/>
        <v>0</v>
      </c>
      <c r="Q48" s="18">
        <f t="shared" si="76"/>
        <v>0</v>
      </c>
      <c r="R48" s="18">
        <f t="shared" si="76"/>
        <v>0</v>
      </c>
      <c r="S48" s="96">
        <f t="shared" si="76"/>
        <v>0</v>
      </c>
      <c r="T48" s="5">
        <f t="shared" ref="T48" si="77">COUNTIF(T10:T43,"CO")</f>
        <v>0</v>
      </c>
      <c r="U48" s="5">
        <f t="shared" ref="U48:AX48" si="78">COUNTIF(U10:U43,"CO")</f>
        <v>0</v>
      </c>
      <c r="V48" s="5">
        <f t="shared" si="78"/>
        <v>0</v>
      </c>
      <c r="W48" s="5">
        <f t="shared" si="78"/>
        <v>0</v>
      </c>
      <c r="X48" s="5">
        <f t="shared" si="78"/>
        <v>0</v>
      </c>
      <c r="Y48" s="5">
        <f t="shared" si="78"/>
        <v>0</v>
      </c>
      <c r="Z48" s="5">
        <f t="shared" si="78"/>
        <v>0</v>
      </c>
      <c r="AA48" s="5">
        <f t="shared" si="78"/>
        <v>0</v>
      </c>
      <c r="AB48" s="5">
        <f t="shared" si="78"/>
        <v>0</v>
      </c>
      <c r="AC48" s="5">
        <f t="shared" si="78"/>
        <v>0</v>
      </c>
      <c r="AD48" s="5">
        <f t="shared" si="78"/>
        <v>0</v>
      </c>
      <c r="AE48" s="5">
        <f t="shared" si="78"/>
        <v>0</v>
      </c>
      <c r="AF48" s="5">
        <f t="shared" si="78"/>
        <v>0</v>
      </c>
      <c r="AG48" s="5">
        <f t="shared" si="78"/>
        <v>0</v>
      </c>
      <c r="AH48" s="5">
        <f t="shared" si="78"/>
        <v>0</v>
      </c>
      <c r="AI48" s="5">
        <f t="shared" si="78"/>
        <v>0</v>
      </c>
      <c r="AJ48" s="5">
        <f t="shared" si="78"/>
        <v>0</v>
      </c>
      <c r="AK48" s="5">
        <f t="shared" si="78"/>
        <v>0</v>
      </c>
      <c r="AL48" s="5">
        <f t="shared" si="78"/>
        <v>0</v>
      </c>
      <c r="AM48" s="5">
        <f t="shared" si="78"/>
        <v>0</v>
      </c>
      <c r="AN48" s="5">
        <f t="shared" si="78"/>
        <v>0</v>
      </c>
      <c r="AO48" s="5">
        <f t="shared" si="78"/>
        <v>0</v>
      </c>
      <c r="AP48" s="5">
        <f t="shared" si="78"/>
        <v>0</v>
      </c>
      <c r="AQ48" s="5">
        <f t="shared" si="78"/>
        <v>0</v>
      </c>
      <c r="AR48" s="5">
        <f t="shared" si="78"/>
        <v>0</v>
      </c>
      <c r="AS48" s="5">
        <f t="shared" si="78"/>
        <v>0</v>
      </c>
      <c r="AT48" s="5">
        <f t="shared" si="78"/>
        <v>0</v>
      </c>
      <c r="AU48" s="5">
        <f t="shared" si="78"/>
        <v>0</v>
      </c>
      <c r="AV48" s="5">
        <f t="shared" si="78"/>
        <v>0</v>
      </c>
      <c r="AW48" s="5">
        <f t="shared" si="78"/>
        <v>0</v>
      </c>
      <c r="AX48" s="5">
        <f t="shared" si="78"/>
        <v>0</v>
      </c>
      <c r="AY48" s="102">
        <f t="shared" si="72"/>
        <v>0</v>
      </c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4"/>
      <c r="BK48" s="16"/>
      <c r="BL48" s="16"/>
      <c r="BM48" s="16"/>
      <c r="BN48" s="16"/>
      <c r="BO48" s="20"/>
      <c r="BP48" s="20"/>
      <c r="BQ48" s="20"/>
      <c r="BR48" s="20"/>
      <c r="BS48" s="20"/>
      <c r="BT48" s="2"/>
      <c r="BU48" s="2"/>
      <c r="BV48" s="2"/>
      <c r="BW48" s="2"/>
      <c r="BX48" s="2"/>
      <c r="BY48" s="2"/>
      <c r="BZ48" s="2"/>
      <c r="CA48" s="2"/>
    </row>
    <row r="49" spans="1:79" ht="15.75" hidden="1" x14ac:dyDescent="0.25">
      <c r="A49" s="14"/>
      <c r="B49" s="14"/>
      <c r="C49" s="106" t="e">
        <v>#N/A</v>
      </c>
      <c r="D49" s="14"/>
      <c r="E49" s="120" t="s">
        <v>37</v>
      </c>
      <c r="F49" s="18">
        <f t="shared" ref="F49:S49" si="79">COUNTIF(F10:F43,"N+M")</f>
        <v>0</v>
      </c>
      <c r="G49" s="18">
        <f t="shared" si="79"/>
        <v>0</v>
      </c>
      <c r="H49" s="18">
        <f t="shared" si="79"/>
        <v>0</v>
      </c>
      <c r="I49" s="18">
        <f t="shared" si="79"/>
        <v>0</v>
      </c>
      <c r="J49" s="18">
        <f t="shared" si="79"/>
        <v>0</v>
      </c>
      <c r="K49" s="18">
        <f t="shared" si="79"/>
        <v>0</v>
      </c>
      <c r="L49" s="18">
        <f t="shared" si="79"/>
        <v>0</v>
      </c>
      <c r="M49" s="18">
        <f t="shared" si="79"/>
        <v>0</v>
      </c>
      <c r="N49" s="18">
        <f t="shared" si="79"/>
        <v>0</v>
      </c>
      <c r="O49" s="18">
        <f t="shared" si="79"/>
        <v>0</v>
      </c>
      <c r="P49" s="18">
        <f t="shared" si="79"/>
        <v>0</v>
      </c>
      <c r="Q49" s="18">
        <f t="shared" si="79"/>
        <v>0</v>
      </c>
      <c r="R49" s="18">
        <f t="shared" si="79"/>
        <v>0</v>
      </c>
      <c r="S49" s="96">
        <f t="shared" si="79"/>
        <v>0</v>
      </c>
      <c r="T49" s="5">
        <f t="shared" ref="T49" si="80">COUNTIF(T10:T43,"N+M")</f>
        <v>0</v>
      </c>
      <c r="U49" s="5">
        <f t="shared" ref="U49:AX49" si="81">COUNTIF(U10:U43,"N+M")</f>
        <v>0</v>
      </c>
      <c r="V49" s="5">
        <f t="shared" si="81"/>
        <v>0</v>
      </c>
      <c r="W49" s="5">
        <f t="shared" si="81"/>
        <v>0</v>
      </c>
      <c r="X49" s="5">
        <f t="shared" si="81"/>
        <v>0</v>
      </c>
      <c r="Y49" s="5">
        <f t="shared" si="81"/>
        <v>0</v>
      </c>
      <c r="Z49" s="5">
        <f t="shared" si="81"/>
        <v>0</v>
      </c>
      <c r="AA49" s="5">
        <f t="shared" si="81"/>
        <v>0</v>
      </c>
      <c r="AB49" s="5">
        <f t="shared" si="81"/>
        <v>0</v>
      </c>
      <c r="AC49" s="5">
        <f t="shared" si="81"/>
        <v>0</v>
      </c>
      <c r="AD49" s="5">
        <f t="shared" si="81"/>
        <v>0</v>
      </c>
      <c r="AE49" s="5">
        <f t="shared" si="81"/>
        <v>0</v>
      </c>
      <c r="AF49" s="5">
        <f t="shared" si="81"/>
        <v>0</v>
      </c>
      <c r="AG49" s="5">
        <f t="shared" si="81"/>
        <v>0</v>
      </c>
      <c r="AH49" s="5">
        <f t="shared" si="81"/>
        <v>0</v>
      </c>
      <c r="AI49" s="5">
        <f t="shared" si="81"/>
        <v>0</v>
      </c>
      <c r="AJ49" s="5">
        <f t="shared" si="81"/>
        <v>0</v>
      </c>
      <c r="AK49" s="5">
        <f t="shared" si="81"/>
        <v>0</v>
      </c>
      <c r="AL49" s="5">
        <f t="shared" si="81"/>
        <v>0</v>
      </c>
      <c r="AM49" s="5">
        <f t="shared" si="81"/>
        <v>0</v>
      </c>
      <c r="AN49" s="5">
        <f t="shared" si="81"/>
        <v>0</v>
      </c>
      <c r="AO49" s="5">
        <f t="shared" si="81"/>
        <v>0</v>
      </c>
      <c r="AP49" s="5">
        <f t="shared" si="81"/>
        <v>0</v>
      </c>
      <c r="AQ49" s="5">
        <f t="shared" si="81"/>
        <v>0</v>
      </c>
      <c r="AR49" s="5">
        <f t="shared" si="81"/>
        <v>0</v>
      </c>
      <c r="AS49" s="5">
        <f t="shared" si="81"/>
        <v>0</v>
      </c>
      <c r="AT49" s="5">
        <f t="shared" si="81"/>
        <v>0</v>
      </c>
      <c r="AU49" s="5">
        <f t="shared" si="81"/>
        <v>0</v>
      </c>
      <c r="AV49" s="5">
        <f t="shared" si="81"/>
        <v>0</v>
      </c>
      <c r="AW49" s="5">
        <f t="shared" si="81"/>
        <v>0</v>
      </c>
      <c r="AX49" s="5">
        <f t="shared" si="81"/>
        <v>0</v>
      </c>
      <c r="AY49" s="102">
        <f t="shared" si="72"/>
        <v>0</v>
      </c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4"/>
      <c r="BK49" s="16"/>
      <c r="BL49" s="16"/>
      <c r="BM49" s="16"/>
      <c r="BN49" s="16"/>
      <c r="BO49" s="20"/>
      <c r="BP49" s="20"/>
      <c r="BQ49" s="20"/>
      <c r="BR49" s="20"/>
      <c r="BS49" s="20"/>
      <c r="BT49" s="2"/>
      <c r="BU49" s="2"/>
      <c r="BV49" s="2"/>
      <c r="BW49" s="2"/>
      <c r="BX49" s="2"/>
      <c r="BY49" s="2"/>
      <c r="BZ49" s="2"/>
      <c r="CA49" s="2"/>
    </row>
    <row r="50" spans="1:79" ht="15.75" hidden="1" x14ac:dyDescent="0.25">
      <c r="A50" s="14"/>
      <c r="B50" s="14"/>
      <c r="C50" s="106" t="e">
        <v>#N/A</v>
      </c>
      <c r="D50" s="14"/>
      <c r="E50" s="120" t="s">
        <v>28</v>
      </c>
      <c r="F50" s="18">
        <f t="shared" ref="F50:S50" si="82">COUNTIF(F10:F43,"M+E")</f>
        <v>0</v>
      </c>
      <c r="G50" s="18">
        <f t="shared" si="82"/>
        <v>0</v>
      </c>
      <c r="H50" s="18">
        <f t="shared" si="82"/>
        <v>0</v>
      </c>
      <c r="I50" s="18">
        <f t="shared" si="82"/>
        <v>0</v>
      </c>
      <c r="J50" s="18">
        <f t="shared" si="82"/>
        <v>0</v>
      </c>
      <c r="K50" s="18">
        <f t="shared" si="82"/>
        <v>0</v>
      </c>
      <c r="L50" s="18">
        <f t="shared" si="82"/>
        <v>0</v>
      </c>
      <c r="M50" s="18">
        <f t="shared" si="82"/>
        <v>0</v>
      </c>
      <c r="N50" s="18">
        <f t="shared" si="82"/>
        <v>0</v>
      </c>
      <c r="O50" s="18">
        <f t="shared" si="82"/>
        <v>0</v>
      </c>
      <c r="P50" s="18">
        <f t="shared" si="82"/>
        <v>0</v>
      </c>
      <c r="Q50" s="18">
        <f t="shared" si="82"/>
        <v>0</v>
      </c>
      <c r="R50" s="18">
        <f t="shared" si="82"/>
        <v>0</v>
      </c>
      <c r="S50" s="96">
        <f t="shared" si="82"/>
        <v>0</v>
      </c>
      <c r="T50" s="5">
        <f t="shared" ref="T50" si="83">COUNTIF(T10:T43,"M+E")</f>
        <v>0</v>
      </c>
      <c r="U50" s="5">
        <f t="shared" ref="U50:AX50" si="84">COUNTIF(U10:U43,"M+E")</f>
        <v>0</v>
      </c>
      <c r="V50" s="5">
        <f t="shared" si="84"/>
        <v>0</v>
      </c>
      <c r="W50" s="5">
        <f t="shared" si="84"/>
        <v>0</v>
      </c>
      <c r="X50" s="5">
        <f t="shared" si="84"/>
        <v>0</v>
      </c>
      <c r="Y50" s="5">
        <f t="shared" si="84"/>
        <v>0</v>
      </c>
      <c r="Z50" s="5">
        <f t="shared" si="84"/>
        <v>0</v>
      </c>
      <c r="AA50" s="5">
        <f t="shared" si="84"/>
        <v>0</v>
      </c>
      <c r="AB50" s="5">
        <f t="shared" si="84"/>
        <v>0</v>
      </c>
      <c r="AC50" s="5">
        <f t="shared" si="84"/>
        <v>0</v>
      </c>
      <c r="AD50" s="5">
        <f t="shared" si="84"/>
        <v>0</v>
      </c>
      <c r="AE50" s="5">
        <f t="shared" si="84"/>
        <v>0</v>
      </c>
      <c r="AF50" s="5">
        <f t="shared" si="84"/>
        <v>0</v>
      </c>
      <c r="AG50" s="5">
        <f t="shared" si="84"/>
        <v>0</v>
      </c>
      <c r="AH50" s="5">
        <f t="shared" si="84"/>
        <v>0</v>
      </c>
      <c r="AI50" s="5">
        <f t="shared" si="84"/>
        <v>0</v>
      </c>
      <c r="AJ50" s="5">
        <f t="shared" si="84"/>
        <v>0</v>
      </c>
      <c r="AK50" s="5">
        <f t="shared" si="84"/>
        <v>0</v>
      </c>
      <c r="AL50" s="5">
        <f t="shared" si="84"/>
        <v>0</v>
      </c>
      <c r="AM50" s="5">
        <f t="shared" si="84"/>
        <v>0</v>
      </c>
      <c r="AN50" s="5">
        <f t="shared" si="84"/>
        <v>0</v>
      </c>
      <c r="AO50" s="5">
        <f t="shared" si="84"/>
        <v>0</v>
      </c>
      <c r="AP50" s="5">
        <f t="shared" si="84"/>
        <v>0</v>
      </c>
      <c r="AQ50" s="5">
        <f t="shared" si="84"/>
        <v>0</v>
      </c>
      <c r="AR50" s="5">
        <f t="shared" si="84"/>
        <v>0</v>
      </c>
      <c r="AS50" s="5">
        <f t="shared" si="84"/>
        <v>4</v>
      </c>
      <c r="AT50" s="5">
        <f t="shared" si="84"/>
        <v>0</v>
      </c>
      <c r="AU50" s="5">
        <f t="shared" si="84"/>
        <v>0</v>
      </c>
      <c r="AV50" s="5">
        <f t="shared" si="84"/>
        <v>0</v>
      </c>
      <c r="AW50" s="5">
        <f t="shared" si="84"/>
        <v>0</v>
      </c>
      <c r="AX50" s="5">
        <f t="shared" si="84"/>
        <v>0</v>
      </c>
      <c r="AY50" s="102">
        <f t="shared" si="72"/>
        <v>4</v>
      </c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6"/>
      <c r="BO50" s="20"/>
      <c r="BP50" s="20"/>
      <c r="BQ50" s="20"/>
      <c r="BR50" s="20"/>
      <c r="BS50" s="20"/>
      <c r="BT50" s="2"/>
      <c r="BU50" s="2"/>
      <c r="BV50" s="2"/>
      <c r="BW50" s="2"/>
      <c r="BX50" s="2"/>
      <c r="BY50" s="2"/>
      <c r="BZ50" s="2"/>
      <c r="CA50" s="2"/>
    </row>
    <row r="51" spans="1:79" ht="15.75" hidden="1" x14ac:dyDescent="0.25">
      <c r="A51" s="14"/>
      <c r="B51" s="14"/>
      <c r="C51" s="106" t="e">
        <v>#N/A</v>
      </c>
      <c r="D51" s="14"/>
      <c r="E51" s="120" t="s">
        <v>30</v>
      </c>
      <c r="F51" s="18">
        <f t="shared" ref="F51:S51" si="85">COUNTIF(F10:F43,"M+N")</f>
        <v>0</v>
      </c>
      <c r="G51" s="18">
        <f t="shared" si="85"/>
        <v>0</v>
      </c>
      <c r="H51" s="18">
        <f t="shared" si="85"/>
        <v>0</v>
      </c>
      <c r="I51" s="18">
        <f t="shared" si="85"/>
        <v>0</v>
      </c>
      <c r="J51" s="18">
        <f t="shared" si="85"/>
        <v>0</v>
      </c>
      <c r="K51" s="18">
        <f t="shared" si="85"/>
        <v>0</v>
      </c>
      <c r="L51" s="18">
        <f t="shared" si="85"/>
        <v>0</v>
      </c>
      <c r="M51" s="18">
        <f t="shared" si="85"/>
        <v>0</v>
      </c>
      <c r="N51" s="18">
        <f t="shared" si="85"/>
        <v>0</v>
      </c>
      <c r="O51" s="18">
        <f t="shared" si="85"/>
        <v>0</v>
      </c>
      <c r="P51" s="18">
        <f t="shared" si="85"/>
        <v>0</v>
      </c>
      <c r="Q51" s="18">
        <f t="shared" si="85"/>
        <v>0</v>
      </c>
      <c r="R51" s="18">
        <f t="shared" si="85"/>
        <v>0</v>
      </c>
      <c r="S51" s="96">
        <f t="shared" si="85"/>
        <v>0</v>
      </c>
      <c r="T51" s="5">
        <f t="shared" ref="T51" si="86">COUNTIF(T10:T43,"M+N")</f>
        <v>0</v>
      </c>
      <c r="U51" s="5">
        <f t="shared" ref="U51:AX51" si="87">COUNTIF(U10:U43,"M+N")</f>
        <v>0</v>
      </c>
      <c r="V51" s="5">
        <f t="shared" si="87"/>
        <v>0</v>
      </c>
      <c r="W51" s="5">
        <f t="shared" si="87"/>
        <v>0</v>
      </c>
      <c r="X51" s="5">
        <f t="shared" si="87"/>
        <v>0</v>
      </c>
      <c r="Y51" s="5">
        <f t="shared" si="87"/>
        <v>0</v>
      </c>
      <c r="Z51" s="5">
        <f t="shared" si="87"/>
        <v>0</v>
      </c>
      <c r="AA51" s="5">
        <f t="shared" si="87"/>
        <v>0</v>
      </c>
      <c r="AB51" s="5">
        <f t="shared" si="87"/>
        <v>0</v>
      </c>
      <c r="AC51" s="5">
        <f t="shared" si="87"/>
        <v>0</v>
      </c>
      <c r="AD51" s="5">
        <f t="shared" si="87"/>
        <v>0</v>
      </c>
      <c r="AE51" s="5">
        <f t="shared" si="87"/>
        <v>0</v>
      </c>
      <c r="AF51" s="5">
        <f t="shared" si="87"/>
        <v>0</v>
      </c>
      <c r="AG51" s="5">
        <f t="shared" si="87"/>
        <v>0</v>
      </c>
      <c r="AH51" s="5">
        <f t="shared" si="87"/>
        <v>0</v>
      </c>
      <c r="AI51" s="5">
        <f t="shared" si="87"/>
        <v>0</v>
      </c>
      <c r="AJ51" s="5">
        <f t="shared" si="87"/>
        <v>0</v>
      </c>
      <c r="AK51" s="5">
        <f t="shared" si="87"/>
        <v>0</v>
      </c>
      <c r="AL51" s="5">
        <f t="shared" si="87"/>
        <v>0</v>
      </c>
      <c r="AM51" s="5">
        <f t="shared" si="87"/>
        <v>0</v>
      </c>
      <c r="AN51" s="5">
        <f t="shared" si="87"/>
        <v>0</v>
      </c>
      <c r="AO51" s="5">
        <f t="shared" si="87"/>
        <v>0</v>
      </c>
      <c r="AP51" s="5">
        <f t="shared" si="87"/>
        <v>0</v>
      </c>
      <c r="AQ51" s="5">
        <f t="shared" si="87"/>
        <v>0</v>
      </c>
      <c r="AR51" s="5">
        <f t="shared" si="87"/>
        <v>0</v>
      </c>
      <c r="AS51" s="5">
        <f t="shared" si="87"/>
        <v>0</v>
      </c>
      <c r="AT51" s="5">
        <f t="shared" si="87"/>
        <v>0</v>
      </c>
      <c r="AU51" s="5">
        <f t="shared" si="87"/>
        <v>0</v>
      </c>
      <c r="AV51" s="5">
        <f t="shared" si="87"/>
        <v>0</v>
      </c>
      <c r="AW51" s="5">
        <f t="shared" si="87"/>
        <v>0</v>
      </c>
      <c r="AX51" s="5">
        <f t="shared" si="87"/>
        <v>0</v>
      </c>
      <c r="AY51" s="102">
        <f t="shared" si="72"/>
        <v>0</v>
      </c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6"/>
      <c r="BO51" s="20"/>
      <c r="BP51" s="20"/>
      <c r="BQ51" s="20"/>
      <c r="BR51" s="20"/>
      <c r="BS51" s="20"/>
      <c r="BT51" s="2"/>
      <c r="BU51" s="2"/>
      <c r="BV51" s="2"/>
      <c r="BW51" s="2"/>
      <c r="BX51" s="2"/>
      <c r="BY51" s="2"/>
      <c r="BZ51" s="2"/>
      <c r="CA51" s="2"/>
    </row>
    <row r="52" spans="1:79" ht="15.75" hidden="1" x14ac:dyDescent="0.25">
      <c r="A52" s="14"/>
      <c r="B52" s="14"/>
      <c r="C52" s="106" t="e">
        <v>#N/A</v>
      </c>
      <c r="D52" s="14"/>
      <c r="E52" s="120" t="s">
        <v>156</v>
      </c>
      <c r="F52" s="18">
        <f t="shared" ref="F52:S52" si="88">COUNTIF(F10:F43,"E+N")</f>
        <v>0</v>
      </c>
      <c r="G52" s="18">
        <f t="shared" si="88"/>
        <v>0</v>
      </c>
      <c r="H52" s="18">
        <f t="shared" si="88"/>
        <v>0</v>
      </c>
      <c r="I52" s="18">
        <f t="shared" si="88"/>
        <v>0</v>
      </c>
      <c r="J52" s="18">
        <f t="shared" si="88"/>
        <v>0</v>
      </c>
      <c r="K52" s="18">
        <f t="shared" si="88"/>
        <v>0</v>
      </c>
      <c r="L52" s="18">
        <f t="shared" si="88"/>
        <v>0</v>
      </c>
      <c r="M52" s="18">
        <f t="shared" si="88"/>
        <v>0</v>
      </c>
      <c r="N52" s="18">
        <f t="shared" si="88"/>
        <v>0</v>
      </c>
      <c r="O52" s="18">
        <f t="shared" si="88"/>
        <v>0</v>
      </c>
      <c r="P52" s="18">
        <f t="shared" si="88"/>
        <v>0</v>
      </c>
      <c r="Q52" s="18">
        <f t="shared" si="88"/>
        <v>0</v>
      </c>
      <c r="R52" s="18">
        <f t="shared" si="88"/>
        <v>0</v>
      </c>
      <c r="S52" s="96">
        <f t="shared" si="88"/>
        <v>0</v>
      </c>
      <c r="T52" s="5">
        <f t="shared" ref="T52" si="89">COUNTIF(T10:T43,"E+N")</f>
        <v>0</v>
      </c>
      <c r="U52" s="5">
        <f t="shared" ref="U52:AX52" si="90">COUNTIF(U10:U43,"E+N")</f>
        <v>0</v>
      </c>
      <c r="V52" s="5">
        <f t="shared" si="90"/>
        <v>0</v>
      </c>
      <c r="W52" s="5">
        <f t="shared" si="90"/>
        <v>0</v>
      </c>
      <c r="X52" s="5">
        <f t="shared" si="90"/>
        <v>0</v>
      </c>
      <c r="Y52" s="5">
        <f t="shared" si="90"/>
        <v>0</v>
      </c>
      <c r="Z52" s="5">
        <f t="shared" si="90"/>
        <v>0</v>
      </c>
      <c r="AA52" s="5">
        <f t="shared" si="90"/>
        <v>0</v>
      </c>
      <c r="AB52" s="5">
        <f t="shared" si="90"/>
        <v>0</v>
      </c>
      <c r="AC52" s="5">
        <f t="shared" si="90"/>
        <v>0</v>
      </c>
      <c r="AD52" s="5">
        <f t="shared" si="90"/>
        <v>0</v>
      </c>
      <c r="AE52" s="5">
        <f t="shared" si="90"/>
        <v>0</v>
      </c>
      <c r="AF52" s="5">
        <f t="shared" si="90"/>
        <v>0</v>
      </c>
      <c r="AG52" s="5">
        <f t="shared" si="90"/>
        <v>0</v>
      </c>
      <c r="AH52" s="5">
        <f t="shared" si="90"/>
        <v>0</v>
      </c>
      <c r="AI52" s="5">
        <f t="shared" si="90"/>
        <v>0</v>
      </c>
      <c r="AJ52" s="5">
        <f t="shared" si="90"/>
        <v>0</v>
      </c>
      <c r="AK52" s="5">
        <f t="shared" si="90"/>
        <v>0</v>
      </c>
      <c r="AL52" s="5">
        <f t="shared" si="90"/>
        <v>0</v>
      </c>
      <c r="AM52" s="5">
        <f t="shared" si="90"/>
        <v>0</v>
      </c>
      <c r="AN52" s="5">
        <f t="shared" si="90"/>
        <v>0</v>
      </c>
      <c r="AO52" s="5">
        <f t="shared" si="90"/>
        <v>0</v>
      </c>
      <c r="AP52" s="5">
        <f t="shared" si="90"/>
        <v>0</v>
      </c>
      <c r="AQ52" s="5">
        <f t="shared" si="90"/>
        <v>0</v>
      </c>
      <c r="AR52" s="5">
        <f t="shared" si="90"/>
        <v>0</v>
      </c>
      <c r="AS52" s="5">
        <f t="shared" si="90"/>
        <v>0</v>
      </c>
      <c r="AT52" s="5">
        <f t="shared" si="90"/>
        <v>0</v>
      </c>
      <c r="AU52" s="5">
        <f t="shared" si="90"/>
        <v>0</v>
      </c>
      <c r="AV52" s="5">
        <f t="shared" si="90"/>
        <v>0</v>
      </c>
      <c r="AW52" s="5">
        <f t="shared" si="90"/>
        <v>0</v>
      </c>
      <c r="AX52" s="5">
        <f t="shared" si="90"/>
        <v>0</v>
      </c>
      <c r="AY52" s="102">
        <f t="shared" si="72"/>
        <v>0</v>
      </c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6"/>
      <c r="BO52" s="20"/>
      <c r="BP52" s="20"/>
      <c r="BQ52" s="20"/>
      <c r="BR52" s="20"/>
      <c r="BS52" s="20"/>
      <c r="BT52" s="2"/>
      <c r="BU52" s="2"/>
      <c r="BV52" s="2"/>
      <c r="BW52" s="2"/>
      <c r="BX52" s="2"/>
      <c r="BY52" s="2"/>
      <c r="BZ52" s="2"/>
      <c r="CA52" s="2"/>
    </row>
    <row r="53" spans="1:79" ht="15.75" hidden="1" x14ac:dyDescent="0.25">
      <c r="A53" s="14"/>
      <c r="B53" s="14"/>
      <c r="C53" s="106" t="e">
        <v>#N/A</v>
      </c>
      <c r="D53" s="14"/>
      <c r="E53" s="120"/>
      <c r="F53" s="18">
        <f t="shared" ref="F53:S53" si="91">COUNTIF(F10:F43,"G+E")</f>
        <v>0</v>
      </c>
      <c r="G53" s="18">
        <f t="shared" si="91"/>
        <v>0</v>
      </c>
      <c r="H53" s="18">
        <f t="shared" si="91"/>
        <v>0</v>
      </c>
      <c r="I53" s="18">
        <f t="shared" si="91"/>
        <v>0</v>
      </c>
      <c r="J53" s="18">
        <f t="shared" si="91"/>
        <v>0</v>
      </c>
      <c r="K53" s="18">
        <f t="shared" si="91"/>
        <v>0</v>
      </c>
      <c r="L53" s="18">
        <f t="shared" si="91"/>
        <v>0</v>
      </c>
      <c r="M53" s="18">
        <f t="shared" si="91"/>
        <v>0</v>
      </c>
      <c r="N53" s="18">
        <f t="shared" si="91"/>
        <v>0</v>
      </c>
      <c r="O53" s="18">
        <f t="shared" si="91"/>
        <v>0</v>
      </c>
      <c r="P53" s="18">
        <f t="shared" si="91"/>
        <v>0</v>
      </c>
      <c r="Q53" s="18">
        <f t="shared" si="91"/>
        <v>0</v>
      </c>
      <c r="R53" s="18">
        <f t="shared" si="91"/>
        <v>0</v>
      </c>
      <c r="S53" s="96">
        <f t="shared" si="91"/>
        <v>0</v>
      </c>
      <c r="T53" s="5">
        <f t="shared" ref="T53" si="92">COUNTIF(T10:T43,"G+E")</f>
        <v>0</v>
      </c>
      <c r="U53" s="5">
        <f t="shared" ref="U53:AX53" si="93">COUNTIF(U10:U43,"G+E")</f>
        <v>0</v>
      </c>
      <c r="V53" s="5">
        <f t="shared" si="93"/>
        <v>0</v>
      </c>
      <c r="W53" s="5">
        <f t="shared" si="93"/>
        <v>0</v>
      </c>
      <c r="X53" s="5">
        <f t="shared" si="93"/>
        <v>0</v>
      </c>
      <c r="Y53" s="5">
        <f t="shared" si="93"/>
        <v>0</v>
      </c>
      <c r="Z53" s="5">
        <f t="shared" si="93"/>
        <v>0</v>
      </c>
      <c r="AA53" s="5">
        <f t="shared" si="93"/>
        <v>0</v>
      </c>
      <c r="AB53" s="5">
        <f t="shared" si="93"/>
        <v>0</v>
      </c>
      <c r="AC53" s="5">
        <f t="shared" si="93"/>
        <v>0</v>
      </c>
      <c r="AD53" s="5">
        <f t="shared" si="93"/>
        <v>0</v>
      </c>
      <c r="AE53" s="5">
        <f t="shared" si="93"/>
        <v>0</v>
      </c>
      <c r="AF53" s="5">
        <f t="shared" si="93"/>
        <v>0</v>
      </c>
      <c r="AG53" s="5">
        <f t="shared" si="93"/>
        <v>0</v>
      </c>
      <c r="AH53" s="5">
        <f t="shared" si="93"/>
        <v>0</v>
      </c>
      <c r="AI53" s="5">
        <f t="shared" si="93"/>
        <v>0</v>
      </c>
      <c r="AJ53" s="5">
        <f t="shared" si="93"/>
        <v>0</v>
      </c>
      <c r="AK53" s="5">
        <f t="shared" si="93"/>
        <v>0</v>
      </c>
      <c r="AL53" s="5">
        <f t="shared" si="93"/>
        <v>0</v>
      </c>
      <c r="AM53" s="5">
        <f t="shared" si="93"/>
        <v>0</v>
      </c>
      <c r="AN53" s="5">
        <f t="shared" si="93"/>
        <v>0</v>
      </c>
      <c r="AO53" s="5">
        <f t="shared" si="93"/>
        <v>0</v>
      </c>
      <c r="AP53" s="5">
        <f t="shared" si="93"/>
        <v>0</v>
      </c>
      <c r="AQ53" s="5">
        <f t="shared" si="93"/>
        <v>0</v>
      </c>
      <c r="AR53" s="5">
        <f t="shared" si="93"/>
        <v>0</v>
      </c>
      <c r="AS53" s="5">
        <f t="shared" si="93"/>
        <v>0</v>
      </c>
      <c r="AT53" s="5">
        <f t="shared" si="93"/>
        <v>0</v>
      </c>
      <c r="AU53" s="5">
        <f t="shared" si="93"/>
        <v>0</v>
      </c>
      <c r="AV53" s="5">
        <f t="shared" si="93"/>
        <v>0</v>
      </c>
      <c r="AW53" s="5">
        <f t="shared" si="93"/>
        <v>0</v>
      </c>
      <c r="AX53" s="5">
        <f t="shared" si="93"/>
        <v>0</v>
      </c>
      <c r="AY53" s="102">
        <f t="shared" si="72"/>
        <v>0</v>
      </c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6"/>
      <c r="BO53" s="20"/>
      <c r="BP53" s="20"/>
      <c r="BQ53" s="20"/>
      <c r="BR53" s="20"/>
      <c r="BS53" s="20"/>
      <c r="BT53" s="2"/>
      <c r="BU53" s="2"/>
      <c r="BV53" s="2"/>
      <c r="BW53" s="2"/>
      <c r="BX53" s="2"/>
      <c r="BY53" s="2"/>
      <c r="BZ53" s="2"/>
      <c r="CA53" s="2"/>
    </row>
    <row r="54" spans="1:79" ht="15.75" hidden="1" x14ac:dyDescent="0.25">
      <c r="A54" s="14"/>
      <c r="B54" s="14"/>
      <c r="C54" s="106" t="e">
        <v>#N/A</v>
      </c>
      <c r="D54" s="14"/>
      <c r="E54" s="120"/>
      <c r="F54" s="18">
        <f t="shared" ref="F54:S54" si="94">COUNTIF(F10:F43,"G+N")</f>
        <v>0</v>
      </c>
      <c r="G54" s="18">
        <f t="shared" si="94"/>
        <v>0</v>
      </c>
      <c r="H54" s="18">
        <f t="shared" si="94"/>
        <v>0</v>
      </c>
      <c r="I54" s="18">
        <f t="shared" si="94"/>
        <v>0</v>
      </c>
      <c r="J54" s="18">
        <f t="shared" si="94"/>
        <v>0</v>
      </c>
      <c r="K54" s="18">
        <f t="shared" si="94"/>
        <v>0</v>
      </c>
      <c r="L54" s="18">
        <f t="shared" si="94"/>
        <v>0</v>
      </c>
      <c r="M54" s="18">
        <f t="shared" si="94"/>
        <v>0</v>
      </c>
      <c r="N54" s="18">
        <f t="shared" si="94"/>
        <v>0</v>
      </c>
      <c r="O54" s="18">
        <f t="shared" si="94"/>
        <v>0</v>
      </c>
      <c r="P54" s="18">
        <f t="shared" si="94"/>
        <v>0</v>
      </c>
      <c r="Q54" s="18">
        <f t="shared" si="94"/>
        <v>0</v>
      </c>
      <c r="R54" s="18">
        <f t="shared" si="94"/>
        <v>0</v>
      </c>
      <c r="S54" s="96">
        <f t="shared" si="94"/>
        <v>0</v>
      </c>
      <c r="T54" s="5">
        <f t="shared" ref="T54" si="95">COUNTIF(T10:T43,"G+N")</f>
        <v>0</v>
      </c>
      <c r="U54" s="5">
        <f t="shared" ref="U54:AX54" si="96">COUNTIF(U10:U43,"G+N")</f>
        <v>0</v>
      </c>
      <c r="V54" s="5">
        <f t="shared" si="96"/>
        <v>0</v>
      </c>
      <c r="W54" s="5">
        <f t="shared" si="96"/>
        <v>0</v>
      </c>
      <c r="X54" s="5">
        <f t="shared" si="96"/>
        <v>0</v>
      </c>
      <c r="Y54" s="5">
        <f t="shared" si="96"/>
        <v>0</v>
      </c>
      <c r="Z54" s="5">
        <f t="shared" si="96"/>
        <v>0</v>
      </c>
      <c r="AA54" s="5">
        <f t="shared" si="96"/>
        <v>0</v>
      </c>
      <c r="AB54" s="5">
        <f t="shared" si="96"/>
        <v>0</v>
      </c>
      <c r="AC54" s="5">
        <f t="shared" si="96"/>
        <v>0</v>
      </c>
      <c r="AD54" s="5">
        <f t="shared" si="96"/>
        <v>0</v>
      </c>
      <c r="AE54" s="5">
        <f t="shared" si="96"/>
        <v>0</v>
      </c>
      <c r="AF54" s="5">
        <f t="shared" si="96"/>
        <v>0</v>
      </c>
      <c r="AG54" s="5">
        <f t="shared" si="96"/>
        <v>0</v>
      </c>
      <c r="AH54" s="5">
        <f t="shared" si="96"/>
        <v>0</v>
      </c>
      <c r="AI54" s="5">
        <f t="shared" si="96"/>
        <v>0</v>
      </c>
      <c r="AJ54" s="5">
        <f t="shared" si="96"/>
        <v>0</v>
      </c>
      <c r="AK54" s="5">
        <f t="shared" si="96"/>
        <v>0</v>
      </c>
      <c r="AL54" s="5">
        <f t="shared" si="96"/>
        <v>0</v>
      </c>
      <c r="AM54" s="5">
        <f t="shared" si="96"/>
        <v>0</v>
      </c>
      <c r="AN54" s="5">
        <f t="shared" si="96"/>
        <v>0</v>
      </c>
      <c r="AO54" s="5">
        <f t="shared" si="96"/>
        <v>0</v>
      </c>
      <c r="AP54" s="5">
        <f t="shared" si="96"/>
        <v>0</v>
      </c>
      <c r="AQ54" s="5">
        <f t="shared" si="96"/>
        <v>0</v>
      </c>
      <c r="AR54" s="5">
        <f t="shared" si="96"/>
        <v>0</v>
      </c>
      <c r="AS54" s="5">
        <f t="shared" si="96"/>
        <v>0</v>
      </c>
      <c r="AT54" s="5">
        <f t="shared" si="96"/>
        <v>0</v>
      </c>
      <c r="AU54" s="5">
        <f t="shared" si="96"/>
        <v>0</v>
      </c>
      <c r="AV54" s="5">
        <f t="shared" si="96"/>
        <v>0</v>
      </c>
      <c r="AW54" s="5">
        <f t="shared" si="96"/>
        <v>0</v>
      </c>
      <c r="AX54" s="5">
        <f t="shared" si="96"/>
        <v>0</v>
      </c>
      <c r="AY54" s="102">
        <f t="shared" si="72"/>
        <v>0</v>
      </c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7"/>
      <c r="BL54" s="17"/>
      <c r="BM54" s="17"/>
      <c r="BN54" s="16"/>
      <c r="BO54" s="20"/>
      <c r="BP54" s="20"/>
      <c r="BQ54" s="20"/>
      <c r="BR54" s="20"/>
      <c r="BS54" s="20"/>
      <c r="BT54" s="2"/>
      <c r="BU54" s="2"/>
      <c r="BV54" s="2"/>
      <c r="BW54" s="2"/>
      <c r="BX54" s="2"/>
      <c r="BY54" s="2"/>
      <c r="BZ54" s="2"/>
      <c r="CA54" s="2"/>
    </row>
    <row r="55" spans="1:79" ht="15.75" hidden="1" x14ac:dyDescent="0.25">
      <c r="A55" s="14"/>
      <c r="B55" s="14"/>
      <c r="C55" s="106" t="e">
        <v>#N/A</v>
      </c>
      <c r="D55" s="14"/>
      <c r="E55" s="120"/>
      <c r="F55" s="18">
        <f t="shared" ref="F55:S55" si="97">COUNTIF(F10:F43,"G/O")</f>
        <v>0</v>
      </c>
      <c r="G55" s="18">
        <f t="shared" si="97"/>
        <v>0</v>
      </c>
      <c r="H55" s="18">
        <f t="shared" si="97"/>
        <v>0</v>
      </c>
      <c r="I55" s="18">
        <f t="shared" si="97"/>
        <v>0</v>
      </c>
      <c r="J55" s="18">
        <f t="shared" si="97"/>
        <v>0</v>
      </c>
      <c r="K55" s="18">
        <f t="shared" si="97"/>
        <v>0</v>
      </c>
      <c r="L55" s="18">
        <f t="shared" si="97"/>
        <v>0</v>
      </c>
      <c r="M55" s="18">
        <f t="shared" si="97"/>
        <v>0</v>
      </c>
      <c r="N55" s="18">
        <f t="shared" si="97"/>
        <v>0</v>
      </c>
      <c r="O55" s="18">
        <f t="shared" si="97"/>
        <v>0</v>
      </c>
      <c r="P55" s="18">
        <f t="shared" si="97"/>
        <v>0</v>
      </c>
      <c r="Q55" s="18">
        <f t="shared" si="97"/>
        <v>0</v>
      </c>
      <c r="R55" s="18">
        <f t="shared" si="97"/>
        <v>0</v>
      </c>
      <c r="S55" s="96">
        <f t="shared" si="97"/>
        <v>0</v>
      </c>
      <c r="T55" s="5">
        <f t="shared" ref="T55" si="98">COUNTIF(T10:T43,"G/O")</f>
        <v>0</v>
      </c>
      <c r="U55" s="5">
        <f t="shared" ref="U55:AX55" si="99">COUNTIF(U10:U43,"G/O")</f>
        <v>0</v>
      </c>
      <c r="V55" s="5">
        <f t="shared" si="99"/>
        <v>0</v>
      </c>
      <c r="W55" s="5">
        <f t="shared" si="99"/>
        <v>0</v>
      </c>
      <c r="X55" s="5">
        <f t="shared" si="99"/>
        <v>0</v>
      </c>
      <c r="Y55" s="5">
        <f t="shared" si="99"/>
        <v>0</v>
      </c>
      <c r="Z55" s="5">
        <f t="shared" si="99"/>
        <v>0</v>
      </c>
      <c r="AA55" s="5">
        <f t="shared" si="99"/>
        <v>0</v>
      </c>
      <c r="AB55" s="5">
        <f t="shared" si="99"/>
        <v>0</v>
      </c>
      <c r="AC55" s="5">
        <f t="shared" si="99"/>
        <v>0</v>
      </c>
      <c r="AD55" s="5">
        <f t="shared" si="99"/>
        <v>0</v>
      </c>
      <c r="AE55" s="5">
        <f t="shared" si="99"/>
        <v>0</v>
      </c>
      <c r="AF55" s="5">
        <f t="shared" si="99"/>
        <v>0</v>
      </c>
      <c r="AG55" s="5">
        <f t="shared" si="99"/>
        <v>0</v>
      </c>
      <c r="AH55" s="5">
        <f t="shared" si="99"/>
        <v>0</v>
      </c>
      <c r="AI55" s="5">
        <f t="shared" si="99"/>
        <v>0</v>
      </c>
      <c r="AJ55" s="5">
        <f t="shared" si="99"/>
        <v>0</v>
      </c>
      <c r="AK55" s="5">
        <f t="shared" si="99"/>
        <v>0</v>
      </c>
      <c r="AL55" s="5">
        <f t="shared" si="99"/>
        <v>0</v>
      </c>
      <c r="AM55" s="5">
        <f t="shared" si="99"/>
        <v>0</v>
      </c>
      <c r="AN55" s="5">
        <f t="shared" si="99"/>
        <v>0</v>
      </c>
      <c r="AO55" s="5">
        <f t="shared" si="99"/>
        <v>0</v>
      </c>
      <c r="AP55" s="5">
        <f t="shared" si="99"/>
        <v>0</v>
      </c>
      <c r="AQ55" s="5">
        <f t="shared" si="99"/>
        <v>0</v>
      </c>
      <c r="AR55" s="5">
        <f t="shared" si="99"/>
        <v>0</v>
      </c>
      <c r="AS55" s="5">
        <f t="shared" si="99"/>
        <v>0</v>
      </c>
      <c r="AT55" s="5">
        <f t="shared" si="99"/>
        <v>0</v>
      </c>
      <c r="AU55" s="5">
        <f t="shared" si="99"/>
        <v>0</v>
      </c>
      <c r="AV55" s="5">
        <f t="shared" si="99"/>
        <v>0</v>
      </c>
      <c r="AW55" s="5">
        <f t="shared" si="99"/>
        <v>0</v>
      </c>
      <c r="AX55" s="5">
        <f t="shared" si="99"/>
        <v>0</v>
      </c>
      <c r="AY55" s="102">
        <f t="shared" si="72"/>
        <v>0</v>
      </c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7"/>
      <c r="BL55" s="17"/>
      <c r="BM55" s="17"/>
      <c r="BN55" s="16"/>
      <c r="BO55" s="20"/>
      <c r="BP55" s="20"/>
      <c r="BQ55" s="20"/>
      <c r="BR55" s="20"/>
      <c r="BS55" s="20"/>
      <c r="BT55" s="2"/>
      <c r="BU55" s="2"/>
      <c r="BV55" s="2"/>
      <c r="BW55" s="2"/>
      <c r="BX55" s="2"/>
      <c r="BY55" s="2"/>
      <c r="BZ55" s="2"/>
      <c r="CA55" s="2"/>
    </row>
    <row r="56" spans="1:79" ht="15.75" hidden="1" x14ac:dyDescent="0.25">
      <c r="A56" s="14"/>
      <c r="B56" s="14"/>
      <c r="C56" s="106" t="e">
        <v>#N/A</v>
      </c>
      <c r="D56" s="14"/>
      <c r="E56" s="120"/>
      <c r="F56" s="18">
        <f t="shared" ref="F56:S56" si="100">COUNTIF(F10:F43,"M/O")</f>
        <v>0</v>
      </c>
      <c r="G56" s="18">
        <f t="shared" si="100"/>
        <v>0</v>
      </c>
      <c r="H56" s="18">
        <f t="shared" si="100"/>
        <v>0</v>
      </c>
      <c r="I56" s="18">
        <f t="shared" si="100"/>
        <v>0</v>
      </c>
      <c r="J56" s="18">
        <f t="shared" si="100"/>
        <v>0</v>
      </c>
      <c r="K56" s="18">
        <f t="shared" si="100"/>
        <v>0</v>
      </c>
      <c r="L56" s="18">
        <f t="shared" si="100"/>
        <v>0</v>
      </c>
      <c r="M56" s="18">
        <f t="shared" si="100"/>
        <v>0</v>
      </c>
      <c r="N56" s="18">
        <f t="shared" si="100"/>
        <v>0</v>
      </c>
      <c r="O56" s="18">
        <f t="shared" si="100"/>
        <v>0</v>
      </c>
      <c r="P56" s="18">
        <f t="shared" si="100"/>
        <v>0</v>
      </c>
      <c r="Q56" s="18">
        <f t="shared" si="100"/>
        <v>0</v>
      </c>
      <c r="R56" s="18">
        <f t="shared" si="100"/>
        <v>0</v>
      </c>
      <c r="S56" s="96">
        <f t="shared" si="100"/>
        <v>0</v>
      </c>
      <c r="T56" s="5">
        <f t="shared" ref="T56" si="101">COUNTIF(T10:T43,"M/O")</f>
        <v>0</v>
      </c>
      <c r="U56" s="5">
        <f t="shared" ref="U56:AX56" si="102">COUNTIF(U10:U43,"M/O")</f>
        <v>0</v>
      </c>
      <c r="V56" s="5">
        <f t="shared" si="102"/>
        <v>0</v>
      </c>
      <c r="W56" s="5">
        <f t="shared" si="102"/>
        <v>0</v>
      </c>
      <c r="X56" s="5">
        <f t="shared" si="102"/>
        <v>0</v>
      </c>
      <c r="Y56" s="5">
        <f t="shared" si="102"/>
        <v>0</v>
      </c>
      <c r="Z56" s="5">
        <f t="shared" si="102"/>
        <v>0</v>
      </c>
      <c r="AA56" s="5">
        <f t="shared" si="102"/>
        <v>0</v>
      </c>
      <c r="AB56" s="5">
        <f t="shared" si="102"/>
        <v>0</v>
      </c>
      <c r="AC56" s="5">
        <f t="shared" si="102"/>
        <v>0</v>
      </c>
      <c r="AD56" s="5">
        <f t="shared" si="102"/>
        <v>0</v>
      </c>
      <c r="AE56" s="5">
        <f t="shared" si="102"/>
        <v>0</v>
      </c>
      <c r="AF56" s="5">
        <f t="shared" si="102"/>
        <v>0</v>
      </c>
      <c r="AG56" s="5">
        <f t="shared" si="102"/>
        <v>0</v>
      </c>
      <c r="AH56" s="5">
        <f t="shared" si="102"/>
        <v>0</v>
      </c>
      <c r="AI56" s="5">
        <f t="shared" si="102"/>
        <v>0</v>
      </c>
      <c r="AJ56" s="5">
        <f t="shared" si="102"/>
        <v>0</v>
      </c>
      <c r="AK56" s="5">
        <f t="shared" si="102"/>
        <v>0</v>
      </c>
      <c r="AL56" s="5">
        <f t="shared" si="102"/>
        <v>0</v>
      </c>
      <c r="AM56" s="5">
        <f t="shared" si="102"/>
        <v>0</v>
      </c>
      <c r="AN56" s="5">
        <f t="shared" si="102"/>
        <v>0</v>
      </c>
      <c r="AO56" s="5">
        <f t="shared" si="102"/>
        <v>0</v>
      </c>
      <c r="AP56" s="5">
        <f t="shared" si="102"/>
        <v>0</v>
      </c>
      <c r="AQ56" s="5">
        <f t="shared" si="102"/>
        <v>0</v>
      </c>
      <c r="AR56" s="5">
        <f t="shared" si="102"/>
        <v>0</v>
      </c>
      <c r="AS56" s="5">
        <f t="shared" si="102"/>
        <v>0</v>
      </c>
      <c r="AT56" s="5">
        <f t="shared" si="102"/>
        <v>0</v>
      </c>
      <c r="AU56" s="5">
        <f t="shared" si="102"/>
        <v>0</v>
      </c>
      <c r="AV56" s="5">
        <f t="shared" si="102"/>
        <v>0</v>
      </c>
      <c r="AW56" s="5">
        <f t="shared" si="102"/>
        <v>0</v>
      </c>
      <c r="AX56" s="5">
        <f t="shared" si="102"/>
        <v>0</v>
      </c>
      <c r="AY56" s="102">
        <f t="shared" si="72"/>
        <v>0</v>
      </c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7"/>
      <c r="BL56" s="17"/>
      <c r="BM56" s="17"/>
      <c r="BN56" s="16"/>
      <c r="BO56" s="20"/>
      <c r="BP56" s="20"/>
      <c r="BQ56" s="20"/>
      <c r="BR56" s="20"/>
      <c r="BS56" s="20"/>
      <c r="BT56" s="2"/>
      <c r="BU56" s="2"/>
      <c r="BV56" s="2"/>
      <c r="BW56" s="2"/>
      <c r="BX56" s="2"/>
      <c r="BY56" s="2"/>
      <c r="BZ56" s="2"/>
      <c r="CA56" s="2"/>
    </row>
    <row r="57" spans="1:79" ht="15.75" hidden="1" x14ac:dyDescent="0.25">
      <c r="A57" s="14"/>
      <c r="B57" s="14"/>
      <c r="C57" s="106" t="e">
        <v>#N/A</v>
      </c>
      <c r="D57" s="14"/>
      <c r="E57" s="120"/>
      <c r="F57" s="18">
        <f t="shared" ref="F57:S57" si="103">COUNTIF(F10:F43,"N/O")</f>
        <v>0</v>
      </c>
      <c r="G57" s="18">
        <f t="shared" si="103"/>
        <v>0</v>
      </c>
      <c r="H57" s="18">
        <f t="shared" si="103"/>
        <v>0</v>
      </c>
      <c r="I57" s="18">
        <f t="shared" si="103"/>
        <v>0</v>
      </c>
      <c r="J57" s="18">
        <f t="shared" si="103"/>
        <v>0</v>
      </c>
      <c r="K57" s="18">
        <f t="shared" si="103"/>
        <v>0</v>
      </c>
      <c r="L57" s="18">
        <f t="shared" si="103"/>
        <v>0</v>
      </c>
      <c r="M57" s="18">
        <f t="shared" si="103"/>
        <v>0</v>
      </c>
      <c r="N57" s="18">
        <f t="shared" si="103"/>
        <v>0</v>
      </c>
      <c r="O57" s="18">
        <f t="shared" si="103"/>
        <v>0</v>
      </c>
      <c r="P57" s="18">
        <f t="shared" si="103"/>
        <v>0</v>
      </c>
      <c r="Q57" s="18">
        <f t="shared" si="103"/>
        <v>0</v>
      </c>
      <c r="R57" s="18">
        <f t="shared" si="103"/>
        <v>0</v>
      </c>
      <c r="S57" s="96">
        <f t="shared" si="103"/>
        <v>0</v>
      </c>
      <c r="T57" s="5">
        <f t="shared" ref="T57" si="104">COUNTIF(T10:T43,"N/O")</f>
        <v>0</v>
      </c>
      <c r="U57" s="5">
        <f t="shared" ref="U57:AX57" si="105">COUNTIF(U10:U43,"N/O")</f>
        <v>0</v>
      </c>
      <c r="V57" s="5">
        <f t="shared" si="105"/>
        <v>0</v>
      </c>
      <c r="W57" s="5">
        <f t="shared" si="105"/>
        <v>0</v>
      </c>
      <c r="X57" s="5">
        <f t="shared" si="105"/>
        <v>0</v>
      </c>
      <c r="Y57" s="5">
        <f t="shared" si="105"/>
        <v>0</v>
      </c>
      <c r="Z57" s="5">
        <f t="shared" si="105"/>
        <v>0</v>
      </c>
      <c r="AA57" s="5">
        <f t="shared" si="105"/>
        <v>0</v>
      </c>
      <c r="AB57" s="5">
        <f t="shared" si="105"/>
        <v>0</v>
      </c>
      <c r="AC57" s="5">
        <f t="shared" si="105"/>
        <v>0</v>
      </c>
      <c r="AD57" s="5">
        <f t="shared" si="105"/>
        <v>0</v>
      </c>
      <c r="AE57" s="5">
        <f t="shared" si="105"/>
        <v>0</v>
      </c>
      <c r="AF57" s="5">
        <f t="shared" si="105"/>
        <v>0</v>
      </c>
      <c r="AG57" s="5">
        <f t="shared" si="105"/>
        <v>0</v>
      </c>
      <c r="AH57" s="5">
        <f t="shared" si="105"/>
        <v>0</v>
      </c>
      <c r="AI57" s="5">
        <f t="shared" si="105"/>
        <v>0</v>
      </c>
      <c r="AJ57" s="5">
        <f t="shared" si="105"/>
        <v>0</v>
      </c>
      <c r="AK57" s="5">
        <f t="shared" si="105"/>
        <v>0</v>
      </c>
      <c r="AL57" s="5">
        <f t="shared" si="105"/>
        <v>0</v>
      </c>
      <c r="AM57" s="5">
        <f t="shared" si="105"/>
        <v>0</v>
      </c>
      <c r="AN57" s="5">
        <f t="shared" si="105"/>
        <v>0</v>
      </c>
      <c r="AO57" s="5">
        <f t="shared" si="105"/>
        <v>0</v>
      </c>
      <c r="AP57" s="5">
        <f t="shared" si="105"/>
        <v>0</v>
      </c>
      <c r="AQ57" s="5">
        <f t="shared" si="105"/>
        <v>0</v>
      </c>
      <c r="AR57" s="5">
        <f t="shared" si="105"/>
        <v>0</v>
      </c>
      <c r="AS57" s="5">
        <f t="shared" si="105"/>
        <v>0</v>
      </c>
      <c r="AT57" s="5">
        <f t="shared" si="105"/>
        <v>0</v>
      </c>
      <c r="AU57" s="5">
        <f t="shared" si="105"/>
        <v>0</v>
      </c>
      <c r="AV57" s="5">
        <f t="shared" si="105"/>
        <v>0</v>
      </c>
      <c r="AW57" s="5">
        <f t="shared" si="105"/>
        <v>0</v>
      </c>
      <c r="AX57" s="5">
        <f t="shared" si="105"/>
        <v>0</v>
      </c>
      <c r="AY57" s="102">
        <f t="shared" si="72"/>
        <v>0</v>
      </c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7"/>
      <c r="BL57" s="17"/>
      <c r="BM57" s="17"/>
      <c r="BN57" s="16"/>
      <c r="BO57" s="20"/>
      <c r="BP57" s="20"/>
      <c r="BQ57" s="20"/>
      <c r="BR57" s="20"/>
      <c r="BS57" s="20"/>
      <c r="BT57" s="2"/>
      <c r="BU57" s="2"/>
      <c r="BV57" s="2"/>
      <c r="BW57" s="2"/>
      <c r="BX57" s="2"/>
      <c r="BY57" s="2"/>
      <c r="BZ57" s="2"/>
      <c r="CA57" s="2"/>
    </row>
    <row r="58" spans="1:79" ht="15.75" hidden="1" x14ac:dyDescent="0.25">
      <c r="A58" s="14"/>
      <c r="B58" s="14"/>
      <c r="C58" s="106" t="e">
        <v>#N/A</v>
      </c>
      <c r="D58" s="14"/>
      <c r="E58" s="120"/>
      <c r="F58" s="18">
        <f t="shared" ref="F58:S58" si="106">COUNTIF(F10:F43,"E/O")</f>
        <v>0</v>
      </c>
      <c r="G58" s="18">
        <f t="shared" si="106"/>
        <v>0</v>
      </c>
      <c r="H58" s="18">
        <f t="shared" si="106"/>
        <v>0</v>
      </c>
      <c r="I58" s="18">
        <f t="shared" si="106"/>
        <v>0</v>
      </c>
      <c r="J58" s="18">
        <f t="shared" si="106"/>
        <v>0</v>
      </c>
      <c r="K58" s="18">
        <f t="shared" si="106"/>
        <v>0</v>
      </c>
      <c r="L58" s="18">
        <f t="shared" si="106"/>
        <v>0</v>
      </c>
      <c r="M58" s="18">
        <f t="shared" si="106"/>
        <v>0</v>
      </c>
      <c r="N58" s="18">
        <f t="shared" si="106"/>
        <v>0</v>
      </c>
      <c r="O58" s="18">
        <f t="shared" si="106"/>
        <v>0</v>
      </c>
      <c r="P58" s="18">
        <f t="shared" si="106"/>
        <v>0</v>
      </c>
      <c r="Q58" s="18">
        <f t="shared" si="106"/>
        <v>0</v>
      </c>
      <c r="R58" s="18">
        <f t="shared" si="106"/>
        <v>0</v>
      </c>
      <c r="S58" s="96">
        <f t="shared" si="106"/>
        <v>0</v>
      </c>
      <c r="T58" s="5">
        <f t="shared" ref="T58" si="107">COUNTIF(T10:T43,"E/O")</f>
        <v>0</v>
      </c>
      <c r="U58" s="5">
        <f t="shared" ref="U58:AX58" si="108">COUNTIF(U10:U43,"E/O")</f>
        <v>0</v>
      </c>
      <c r="V58" s="5">
        <f t="shared" si="108"/>
        <v>0</v>
      </c>
      <c r="W58" s="5">
        <f t="shared" si="108"/>
        <v>0</v>
      </c>
      <c r="X58" s="5">
        <f t="shared" si="108"/>
        <v>0</v>
      </c>
      <c r="Y58" s="5">
        <f t="shared" si="108"/>
        <v>0</v>
      </c>
      <c r="Z58" s="5">
        <f t="shared" si="108"/>
        <v>0</v>
      </c>
      <c r="AA58" s="5">
        <f t="shared" si="108"/>
        <v>0</v>
      </c>
      <c r="AB58" s="5">
        <f t="shared" si="108"/>
        <v>0</v>
      </c>
      <c r="AC58" s="5">
        <f t="shared" si="108"/>
        <v>0</v>
      </c>
      <c r="AD58" s="5">
        <f t="shared" si="108"/>
        <v>0</v>
      </c>
      <c r="AE58" s="5">
        <f t="shared" si="108"/>
        <v>0</v>
      </c>
      <c r="AF58" s="5">
        <f t="shared" si="108"/>
        <v>0</v>
      </c>
      <c r="AG58" s="5">
        <f t="shared" si="108"/>
        <v>0</v>
      </c>
      <c r="AH58" s="5">
        <f t="shared" si="108"/>
        <v>0</v>
      </c>
      <c r="AI58" s="5">
        <f t="shared" si="108"/>
        <v>0</v>
      </c>
      <c r="AJ58" s="5">
        <f t="shared" si="108"/>
        <v>0</v>
      </c>
      <c r="AK58" s="5">
        <f t="shared" si="108"/>
        <v>0</v>
      </c>
      <c r="AL58" s="5">
        <f t="shared" si="108"/>
        <v>0</v>
      </c>
      <c r="AM58" s="5">
        <f t="shared" si="108"/>
        <v>0</v>
      </c>
      <c r="AN58" s="5">
        <f t="shared" si="108"/>
        <v>0</v>
      </c>
      <c r="AO58" s="5">
        <f t="shared" si="108"/>
        <v>0</v>
      </c>
      <c r="AP58" s="5">
        <f t="shared" si="108"/>
        <v>0</v>
      </c>
      <c r="AQ58" s="5">
        <f t="shared" si="108"/>
        <v>0</v>
      </c>
      <c r="AR58" s="5">
        <f t="shared" si="108"/>
        <v>0</v>
      </c>
      <c r="AS58" s="5">
        <f t="shared" si="108"/>
        <v>0</v>
      </c>
      <c r="AT58" s="5">
        <f t="shared" si="108"/>
        <v>0</v>
      </c>
      <c r="AU58" s="5">
        <f t="shared" si="108"/>
        <v>0</v>
      </c>
      <c r="AV58" s="5">
        <f t="shared" si="108"/>
        <v>0</v>
      </c>
      <c r="AW58" s="5">
        <f t="shared" si="108"/>
        <v>0</v>
      </c>
      <c r="AX58" s="5">
        <f t="shared" si="108"/>
        <v>0</v>
      </c>
      <c r="AY58" s="102">
        <f t="shared" si="72"/>
        <v>0</v>
      </c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6"/>
      <c r="BO58" s="20"/>
      <c r="BP58" s="20"/>
      <c r="BQ58" s="20"/>
      <c r="BR58" s="20"/>
      <c r="BS58" s="20"/>
      <c r="BT58" s="2"/>
      <c r="BU58" s="2"/>
      <c r="BV58" s="2"/>
      <c r="BW58" s="2"/>
      <c r="BX58" s="2"/>
      <c r="BY58" s="2"/>
      <c r="BZ58" s="2"/>
      <c r="CA58" s="2"/>
    </row>
    <row r="59" spans="1:79" ht="15.75" hidden="1" x14ac:dyDescent="0.25">
      <c r="A59" s="14"/>
      <c r="B59" s="14"/>
      <c r="C59" s="106" t="e">
        <v>#N/A</v>
      </c>
      <c r="D59" s="14"/>
      <c r="E59" s="120"/>
      <c r="F59" s="18">
        <f t="shared" ref="F59:S59" si="109">COUNTIF(F10:F43,"M+E/O")</f>
        <v>0</v>
      </c>
      <c r="G59" s="18">
        <f t="shared" si="109"/>
        <v>0</v>
      </c>
      <c r="H59" s="18">
        <f t="shared" si="109"/>
        <v>0</v>
      </c>
      <c r="I59" s="18">
        <f t="shared" si="109"/>
        <v>0</v>
      </c>
      <c r="J59" s="18">
        <f t="shared" si="109"/>
        <v>0</v>
      </c>
      <c r="K59" s="18">
        <f t="shared" si="109"/>
        <v>0</v>
      </c>
      <c r="L59" s="18">
        <f t="shared" si="109"/>
        <v>0</v>
      </c>
      <c r="M59" s="18">
        <f t="shared" si="109"/>
        <v>0</v>
      </c>
      <c r="N59" s="18">
        <f t="shared" si="109"/>
        <v>0</v>
      </c>
      <c r="O59" s="18">
        <f t="shared" si="109"/>
        <v>0</v>
      </c>
      <c r="P59" s="18">
        <f t="shared" si="109"/>
        <v>0</v>
      </c>
      <c r="Q59" s="18">
        <f t="shared" si="109"/>
        <v>0</v>
      </c>
      <c r="R59" s="18">
        <f t="shared" si="109"/>
        <v>0</v>
      </c>
      <c r="S59" s="96">
        <f t="shared" si="109"/>
        <v>0</v>
      </c>
      <c r="T59" s="5">
        <f t="shared" ref="T59" si="110">COUNTIF(T10:T43,"M+E/O")</f>
        <v>0</v>
      </c>
      <c r="U59" s="5">
        <f t="shared" ref="U59:AX59" si="111">COUNTIF(U10:U43,"M+E/O")</f>
        <v>0</v>
      </c>
      <c r="V59" s="5">
        <f t="shared" si="111"/>
        <v>0</v>
      </c>
      <c r="W59" s="5">
        <f t="shared" si="111"/>
        <v>0</v>
      </c>
      <c r="X59" s="5">
        <f t="shared" si="111"/>
        <v>0</v>
      </c>
      <c r="Y59" s="5">
        <f t="shared" si="111"/>
        <v>0</v>
      </c>
      <c r="Z59" s="5">
        <f t="shared" si="111"/>
        <v>0</v>
      </c>
      <c r="AA59" s="5">
        <f t="shared" si="111"/>
        <v>0</v>
      </c>
      <c r="AB59" s="5">
        <f t="shared" si="111"/>
        <v>0</v>
      </c>
      <c r="AC59" s="5">
        <f t="shared" si="111"/>
        <v>0</v>
      </c>
      <c r="AD59" s="5">
        <f t="shared" si="111"/>
        <v>0</v>
      </c>
      <c r="AE59" s="5">
        <f t="shared" si="111"/>
        <v>0</v>
      </c>
      <c r="AF59" s="5">
        <f t="shared" si="111"/>
        <v>0</v>
      </c>
      <c r="AG59" s="5">
        <f t="shared" si="111"/>
        <v>0</v>
      </c>
      <c r="AH59" s="5">
        <f t="shared" si="111"/>
        <v>0</v>
      </c>
      <c r="AI59" s="5">
        <f t="shared" si="111"/>
        <v>0</v>
      </c>
      <c r="AJ59" s="5">
        <f t="shared" si="111"/>
        <v>0</v>
      </c>
      <c r="AK59" s="5">
        <f t="shared" si="111"/>
        <v>0</v>
      </c>
      <c r="AL59" s="5">
        <f t="shared" si="111"/>
        <v>0</v>
      </c>
      <c r="AM59" s="5">
        <f t="shared" si="111"/>
        <v>0</v>
      </c>
      <c r="AN59" s="5">
        <f t="shared" si="111"/>
        <v>0</v>
      </c>
      <c r="AO59" s="5">
        <f t="shared" si="111"/>
        <v>0</v>
      </c>
      <c r="AP59" s="5">
        <f t="shared" si="111"/>
        <v>0</v>
      </c>
      <c r="AQ59" s="5">
        <f t="shared" si="111"/>
        <v>0</v>
      </c>
      <c r="AR59" s="5">
        <f t="shared" si="111"/>
        <v>0</v>
      </c>
      <c r="AS59" s="5">
        <f t="shared" si="111"/>
        <v>0</v>
      </c>
      <c r="AT59" s="5">
        <f t="shared" si="111"/>
        <v>0</v>
      </c>
      <c r="AU59" s="5">
        <f t="shared" si="111"/>
        <v>0</v>
      </c>
      <c r="AV59" s="5">
        <f t="shared" si="111"/>
        <v>0</v>
      </c>
      <c r="AW59" s="5">
        <f t="shared" si="111"/>
        <v>0</v>
      </c>
      <c r="AX59" s="5">
        <f t="shared" si="111"/>
        <v>0</v>
      </c>
      <c r="AY59" s="102">
        <f t="shared" si="72"/>
        <v>0</v>
      </c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6"/>
      <c r="BO59" s="20"/>
      <c r="BP59" s="20"/>
      <c r="BQ59" s="20"/>
      <c r="BR59" s="20"/>
      <c r="BS59" s="20"/>
      <c r="BT59" s="2"/>
      <c r="BU59" s="2"/>
      <c r="BV59" s="2"/>
      <c r="BW59" s="2"/>
      <c r="BX59" s="2"/>
      <c r="BY59" s="2"/>
      <c r="BZ59" s="2"/>
      <c r="CA59" s="2"/>
    </row>
    <row r="60" spans="1:79" ht="15.75" hidden="1" x14ac:dyDescent="0.25">
      <c r="A60" s="14"/>
      <c r="B60" s="14"/>
      <c r="C60" s="106" t="e">
        <v>#N/A</v>
      </c>
      <c r="D60" s="14"/>
      <c r="E60" s="120"/>
      <c r="F60" s="18">
        <f t="shared" ref="F60:S60" si="112">COUNTIF(F10:F43,"E+N/O")</f>
        <v>0</v>
      </c>
      <c r="G60" s="18">
        <f t="shared" si="112"/>
        <v>0</v>
      </c>
      <c r="H60" s="18">
        <f t="shared" si="112"/>
        <v>0</v>
      </c>
      <c r="I60" s="18">
        <f t="shared" si="112"/>
        <v>0</v>
      </c>
      <c r="J60" s="18">
        <f t="shared" si="112"/>
        <v>0</v>
      </c>
      <c r="K60" s="18">
        <f t="shared" si="112"/>
        <v>0</v>
      </c>
      <c r="L60" s="18">
        <f t="shared" si="112"/>
        <v>0</v>
      </c>
      <c r="M60" s="18">
        <f t="shared" si="112"/>
        <v>0</v>
      </c>
      <c r="N60" s="18">
        <f t="shared" si="112"/>
        <v>0</v>
      </c>
      <c r="O60" s="18">
        <f t="shared" si="112"/>
        <v>0</v>
      </c>
      <c r="P60" s="18">
        <f t="shared" si="112"/>
        <v>0</v>
      </c>
      <c r="Q60" s="18">
        <f t="shared" si="112"/>
        <v>0</v>
      </c>
      <c r="R60" s="18">
        <f t="shared" si="112"/>
        <v>0</v>
      </c>
      <c r="S60" s="96">
        <f t="shared" si="112"/>
        <v>0</v>
      </c>
      <c r="T60" s="5">
        <f t="shared" ref="T60" si="113">COUNTIF(T10:T43,"E+N/O")</f>
        <v>0</v>
      </c>
      <c r="U60" s="5">
        <f t="shared" ref="U60:AX60" si="114">COUNTIF(U10:U43,"E+N/O")</f>
        <v>0</v>
      </c>
      <c r="V60" s="5">
        <f t="shared" si="114"/>
        <v>0</v>
      </c>
      <c r="W60" s="5">
        <f t="shared" si="114"/>
        <v>0</v>
      </c>
      <c r="X60" s="5">
        <f t="shared" si="114"/>
        <v>0</v>
      </c>
      <c r="Y60" s="5">
        <f t="shared" si="114"/>
        <v>0</v>
      </c>
      <c r="Z60" s="5">
        <f t="shared" si="114"/>
        <v>0</v>
      </c>
      <c r="AA60" s="5">
        <f t="shared" si="114"/>
        <v>0</v>
      </c>
      <c r="AB60" s="5">
        <f t="shared" si="114"/>
        <v>0</v>
      </c>
      <c r="AC60" s="5">
        <f t="shared" si="114"/>
        <v>0</v>
      </c>
      <c r="AD60" s="5">
        <f t="shared" si="114"/>
        <v>0</v>
      </c>
      <c r="AE60" s="5">
        <f t="shared" si="114"/>
        <v>0</v>
      </c>
      <c r="AF60" s="5">
        <f t="shared" si="114"/>
        <v>0</v>
      </c>
      <c r="AG60" s="5">
        <f t="shared" si="114"/>
        <v>0</v>
      </c>
      <c r="AH60" s="5">
        <f t="shared" si="114"/>
        <v>0</v>
      </c>
      <c r="AI60" s="5">
        <f t="shared" si="114"/>
        <v>0</v>
      </c>
      <c r="AJ60" s="5">
        <f t="shared" si="114"/>
        <v>0</v>
      </c>
      <c r="AK60" s="5">
        <f t="shared" si="114"/>
        <v>0</v>
      </c>
      <c r="AL60" s="5">
        <f t="shared" si="114"/>
        <v>0</v>
      </c>
      <c r="AM60" s="5">
        <f t="shared" si="114"/>
        <v>0</v>
      </c>
      <c r="AN60" s="5">
        <f t="shared" si="114"/>
        <v>0</v>
      </c>
      <c r="AO60" s="5">
        <f t="shared" si="114"/>
        <v>0</v>
      </c>
      <c r="AP60" s="5">
        <f t="shared" si="114"/>
        <v>0</v>
      </c>
      <c r="AQ60" s="5">
        <f t="shared" si="114"/>
        <v>0</v>
      </c>
      <c r="AR60" s="5">
        <f t="shared" si="114"/>
        <v>0</v>
      </c>
      <c r="AS60" s="5">
        <f t="shared" si="114"/>
        <v>0</v>
      </c>
      <c r="AT60" s="5">
        <f t="shared" si="114"/>
        <v>0</v>
      </c>
      <c r="AU60" s="5">
        <f t="shared" si="114"/>
        <v>0</v>
      </c>
      <c r="AV60" s="5">
        <f t="shared" si="114"/>
        <v>0</v>
      </c>
      <c r="AW60" s="5">
        <f t="shared" si="114"/>
        <v>0</v>
      </c>
      <c r="AX60" s="5">
        <f t="shared" si="114"/>
        <v>0</v>
      </c>
      <c r="AY60" s="102">
        <f t="shared" si="72"/>
        <v>0</v>
      </c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6"/>
      <c r="BO60" s="20"/>
      <c r="BP60" s="20"/>
      <c r="BQ60" s="20"/>
      <c r="BR60" s="20"/>
      <c r="BS60" s="20"/>
      <c r="BT60" s="2"/>
      <c r="BU60" s="2"/>
      <c r="BV60" s="2"/>
      <c r="BW60" s="2"/>
      <c r="BX60" s="2"/>
      <c r="BY60" s="2"/>
      <c r="BZ60" s="2"/>
      <c r="CA60" s="2"/>
    </row>
    <row r="61" spans="1:79" ht="15.75" hidden="1" x14ac:dyDescent="0.25">
      <c r="A61" s="14"/>
      <c r="B61" s="14"/>
      <c r="C61" s="106" t="e">
        <v>#N/A</v>
      </c>
      <c r="D61" s="14"/>
      <c r="E61" s="120"/>
      <c r="F61" s="18">
        <f t="shared" ref="F61:S61" si="115">COUNTIF(F10:F43,"M+N/O")</f>
        <v>0</v>
      </c>
      <c r="G61" s="18">
        <f t="shared" si="115"/>
        <v>0</v>
      </c>
      <c r="H61" s="18">
        <f t="shared" si="115"/>
        <v>0</v>
      </c>
      <c r="I61" s="18">
        <f t="shared" si="115"/>
        <v>0</v>
      </c>
      <c r="J61" s="18">
        <f t="shared" si="115"/>
        <v>0</v>
      </c>
      <c r="K61" s="18">
        <f t="shared" si="115"/>
        <v>0</v>
      </c>
      <c r="L61" s="18">
        <f t="shared" si="115"/>
        <v>0</v>
      </c>
      <c r="M61" s="18">
        <f t="shared" si="115"/>
        <v>0</v>
      </c>
      <c r="N61" s="18">
        <f t="shared" si="115"/>
        <v>0</v>
      </c>
      <c r="O61" s="18">
        <f t="shared" si="115"/>
        <v>0</v>
      </c>
      <c r="P61" s="18">
        <f t="shared" si="115"/>
        <v>0</v>
      </c>
      <c r="Q61" s="18">
        <f t="shared" si="115"/>
        <v>0</v>
      </c>
      <c r="R61" s="18">
        <f t="shared" si="115"/>
        <v>0</v>
      </c>
      <c r="S61" s="96">
        <f t="shared" si="115"/>
        <v>0</v>
      </c>
      <c r="T61" s="5">
        <f t="shared" ref="T61" si="116">COUNTIF(T10:T43,"M+N/O")</f>
        <v>0</v>
      </c>
      <c r="U61" s="5">
        <f t="shared" ref="U61:AX61" si="117">COUNTIF(U10:U43,"M+N/O")</f>
        <v>0</v>
      </c>
      <c r="V61" s="5">
        <f t="shared" si="117"/>
        <v>0</v>
      </c>
      <c r="W61" s="5">
        <f t="shared" si="117"/>
        <v>0</v>
      </c>
      <c r="X61" s="5">
        <f t="shared" si="117"/>
        <v>0</v>
      </c>
      <c r="Y61" s="5">
        <f t="shared" si="117"/>
        <v>0</v>
      </c>
      <c r="Z61" s="5">
        <f t="shared" si="117"/>
        <v>0</v>
      </c>
      <c r="AA61" s="5">
        <f t="shared" si="117"/>
        <v>0</v>
      </c>
      <c r="AB61" s="5">
        <f t="shared" si="117"/>
        <v>0</v>
      </c>
      <c r="AC61" s="5">
        <f t="shared" si="117"/>
        <v>0</v>
      </c>
      <c r="AD61" s="5">
        <f t="shared" si="117"/>
        <v>0</v>
      </c>
      <c r="AE61" s="5">
        <f t="shared" si="117"/>
        <v>0</v>
      </c>
      <c r="AF61" s="5">
        <f t="shared" si="117"/>
        <v>0</v>
      </c>
      <c r="AG61" s="5">
        <f t="shared" si="117"/>
        <v>0</v>
      </c>
      <c r="AH61" s="5">
        <f t="shared" si="117"/>
        <v>0</v>
      </c>
      <c r="AI61" s="5">
        <f t="shared" si="117"/>
        <v>0</v>
      </c>
      <c r="AJ61" s="5">
        <f t="shared" si="117"/>
        <v>0</v>
      </c>
      <c r="AK61" s="5">
        <f t="shared" si="117"/>
        <v>0</v>
      </c>
      <c r="AL61" s="5">
        <f t="shared" si="117"/>
        <v>0</v>
      </c>
      <c r="AM61" s="5">
        <f t="shared" si="117"/>
        <v>0</v>
      </c>
      <c r="AN61" s="5">
        <f t="shared" si="117"/>
        <v>0</v>
      </c>
      <c r="AO61" s="5">
        <f t="shared" si="117"/>
        <v>0</v>
      </c>
      <c r="AP61" s="5">
        <f t="shared" si="117"/>
        <v>0</v>
      </c>
      <c r="AQ61" s="5">
        <f t="shared" si="117"/>
        <v>0</v>
      </c>
      <c r="AR61" s="5">
        <f t="shared" si="117"/>
        <v>0</v>
      </c>
      <c r="AS61" s="5">
        <f t="shared" si="117"/>
        <v>0</v>
      </c>
      <c r="AT61" s="5">
        <f t="shared" si="117"/>
        <v>0</v>
      </c>
      <c r="AU61" s="5">
        <f t="shared" si="117"/>
        <v>0</v>
      </c>
      <c r="AV61" s="5">
        <f t="shared" si="117"/>
        <v>0</v>
      </c>
      <c r="AW61" s="5">
        <f t="shared" si="117"/>
        <v>0</v>
      </c>
      <c r="AX61" s="5">
        <f t="shared" si="117"/>
        <v>0</v>
      </c>
      <c r="AY61" s="102">
        <f t="shared" si="72"/>
        <v>0</v>
      </c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6"/>
      <c r="BO61" s="20"/>
      <c r="BP61" s="20"/>
      <c r="BQ61" s="20"/>
      <c r="BR61" s="20"/>
      <c r="BS61" s="20"/>
      <c r="BT61" s="2"/>
      <c r="BU61" s="2"/>
      <c r="BV61" s="2"/>
      <c r="BW61" s="2"/>
      <c r="BX61" s="2"/>
      <c r="BY61" s="2"/>
      <c r="BZ61" s="2"/>
      <c r="CA61" s="2"/>
    </row>
    <row r="62" spans="1:79" ht="15.75" hidden="1" x14ac:dyDescent="0.25">
      <c r="A62" s="14"/>
      <c r="B62" s="14"/>
      <c r="C62" s="106" t="e">
        <v>#N/A</v>
      </c>
      <c r="D62" s="14"/>
      <c r="E62" s="120"/>
      <c r="F62" s="18">
        <f t="shared" ref="F62:S62" si="118">COUNTIF(F10:F43,"G+E/O")</f>
        <v>0</v>
      </c>
      <c r="G62" s="18">
        <f t="shared" si="118"/>
        <v>0</v>
      </c>
      <c r="H62" s="18">
        <f t="shared" si="118"/>
        <v>0</v>
      </c>
      <c r="I62" s="18">
        <f t="shared" si="118"/>
        <v>0</v>
      </c>
      <c r="J62" s="18">
        <f t="shared" si="118"/>
        <v>0</v>
      </c>
      <c r="K62" s="18">
        <f t="shared" si="118"/>
        <v>0</v>
      </c>
      <c r="L62" s="18">
        <f t="shared" si="118"/>
        <v>0</v>
      </c>
      <c r="M62" s="18">
        <f t="shared" si="118"/>
        <v>0</v>
      </c>
      <c r="N62" s="18">
        <f t="shared" si="118"/>
        <v>0</v>
      </c>
      <c r="O62" s="18">
        <f t="shared" si="118"/>
        <v>0</v>
      </c>
      <c r="P62" s="18">
        <f t="shared" si="118"/>
        <v>0</v>
      </c>
      <c r="Q62" s="18">
        <f t="shared" si="118"/>
        <v>0</v>
      </c>
      <c r="R62" s="18">
        <f t="shared" si="118"/>
        <v>0</v>
      </c>
      <c r="S62" s="96">
        <f t="shared" si="118"/>
        <v>0</v>
      </c>
      <c r="T62" s="5">
        <f t="shared" ref="T62" si="119">COUNTIF(T10:T43,"G+E/O")</f>
        <v>0</v>
      </c>
      <c r="U62" s="5">
        <f t="shared" ref="U62:AX62" si="120">COUNTIF(U10:U43,"G+E/O")</f>
        <v>0</v>
      </c>
      <c r="V62" s="5">
        <f t="shared" si="120"/>
        <v>0</v>
      </c>
      <c r="W62" s="5">
        <f t="shared" si="120"/>
        <v>0</v>
      </c>
      <c r="X62" s="5">
        <f t="shared" si="120"/>
        <v>0</v>
      </c>
      <c r="Y62" s="5">
        <f t="shared" si="120"/>
        <v>0</v>
      </c>
      <c r="Z62" s="5">
        <f t="shared" si="120"/>
        <v>0</v>
      </c>
      <c r="AA62" s="5">
        <f t="shared" si="120"/>
        <v>0</v>
      </c>
      <c r="AB62" s="5">
        <f t="shared" si="120"/>
        <v>0</v>
      </c>
      <c r="AC62" s="5">
        <f t="shared" si="120"/>
        <v>0</v>
      </c>
      <c r="AD62" s="5">
        <f t="shared" si="120"/>
        <v>0</v>
      </c>
      <c r="AE62" s="5">
        <f t="shared" si="120"/>
        <v>0</v>
      </c>
      <c r="AF62" s="5">
        <f t="shared" si="120"/>
        <v>0</v>
      </c>
      <c r="AG62" s="5">
        <f t="shared" si="120"/>
        <v>0</v>
      </c>
      <c r="AH62" s="5">
        <f t="shared" si="120"/>
        <v>0</v>
      </c>
      <c r="AI62" s="5">
        <f t="shared" si="120"/>
        <v>0</v>
      </c>
      <c r="AJ62" s="5">
        <f t="shared" si="120"/>
        <v>0</v>
      </c>
      <c r="AK62" s="5">
        <f t="shared" si="120"/>
        <v>0</v>
      </c>
      <c r="AL62" s="5">
        <f t="shared" si="120"/>
        <v>0</v>
      </c>
      <c r="AM62" s="5">
        <f t="shared" si="120"/>
        <v>0</v>
      </c>
      <c r="AN62" s="5">
        <f t="shared" si="120"/>
        <v>0</v>
      </c>
      <c r="AO62" s="5">
        <f t="shared" si="120"/>
        <v>0</v>
      </c>
      <c r="AP62" s="5">
        <f t="shared" si="120"/>
        <v>0</v>
      </c>
      <c r="AQ62" s="5">
        <f t="shared" si="120"/>
        <v>0</v>
      </c>
      <c r="AR62" s="5">
        <f t="shared" si="120"/>
        <v>0</v>
      </c>
      <c r="AS62" s="5">
        <f t="shared" si="120"/>
        <v>0</v>
      </c>
      <c r="AT62" s="5">
        <f t="shared" si="120"/>
        <v>0</v>
      </c>
      <c r="AU62" s="5">
        <f t="shared" si="120"/>
        <v>0</v>
      </c>
      <c r="AV62" s="5">
        <f t="shared" si="120"/>
        <v>0</v>
      </c>
      <c r="AW62" s="5">
        <f t="shared" si="120"/>
        <v>0</v>
      </c>
      <c r="AX62" s="5">
        <f t="shared" si="120"/>
        <v>0</v>
      </c>
      <c r="AY62" s="102">
        <f t="shared" si="72"/>
        <v>0</v>
      </c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14"/>
      <c r="BK62" s="21"/>
      <c r="BL62" s="21"/>
      <c r="BM62" s="21"/>
      <c r="BN62" s="16"/>
      <c r="BO62" s="20"/>
      <c r="BP62" s="20"/>
      <c r="BQ62" s="20"/>
      <c r="BR62" s="20"/>
      <c r="BS62" s="20"/>
      <c r="BT62" s="2"/>
      <c r="BU62" s="2"/>
      <c r="BV62" s="2"/>
      <c r="BW62" s="2"/>
      <c r="BX62" s="2"/>
      <c r="BY62" s="2"/>
      <c r="BZ62" s="2"/>
      <c r="CA62" s="2"/>
    </row>
    <row r="63" spans="1:79" ht="15.75" hidden="1" x14ac:dyDescent="0.25">
      <c r="A63" s="14"/>
      <c r="B63" s="14"/>
      <c r="C63" s="106" t="e">
        <v>#N/A</v>
      </c>
      <c r="D63" s="14"/>
      <c r="E63" s="120"/>
      <c r="F63" s="18">
        <f t="shared" ref="F63:S63" si="121">COUNTIF(F12:F44,"G+N/O")</f>
        <v>0</v>
      </c>
      <c r="G63" s="18">
        <f t="shared" si="121"/>
        <v>0</v>
      </c>
      <c r="H63" s="18">
        <f t="shared" si="121"/>
        <v>0</v>
      </c>
      <c r="I63" s="18">
        <f t="shared" si="121"/>
        <v>0</v>
      </c>
      <c r="J63" s="18">
        <f t="shared" si="121"/>
        <v>0</v>
      </c>
      <c r="K63" s="18">
        <f t="shared" si="121"/>
        <v>0</v>
      </c>
      <c r="L63" s="18">
        <f t="shared" si="121"/>
        <v>0</v>
      </c>
      <c r="M63" s="18">
        <f t="shared" si="121"/>
        <v>0</v>
      </c>
      <c r="N63" s="18">
        <f t="shared" si="121"/>
        <v>0</v>
      </c>
      <c r="O63" s="18">
        <f t="shared" si="121"/>
        <v>0</v>
      </c>
      <c r="P63" s="18">
        <f t="shared" si="121"/>
        <v>0</v>
      </c>
      <c r="Q63" s="18">
        <f t="shared" si="121"/>
        <v>0</v>
      </c>
      <c r="R63" s="18">
        <f t="shared" si="121"/>
        <v>0</v>
      </c>
      <c r="S63" s="96">
        <f t="shared" si="121"/>
        <v>0</v>
      </c>
      <c r="T63" s="5">
        <f t="shared" ref="T63" si="122">COUNTIF(T12:T44,"G+N/O")</f>
        <v>0</v>
      </c>
      <c r="U63" s="5">
        <f t="shared" ref="U63:AX63" si="123">COUNTIF(U12:U44,"G+N/O")</f>
        <v>0</v>
      </c>
      <c r="V63" s="5">
        <f t="shared" si="123"/>
        <v>0</v>
      </c>
      <c r="W63" s="5">
        <f t="shared" si="123"/>
        <v>0</v>
      </c>
      <c r="X63" s="5">
        <f t="shared" si="123"/>
        <v>0</v>
      </c>
      <c r="Y63" s="5">
        <f t="shared" si="123"/>
        <v>0</v>
      </c>
      <c r="Z63" s="5">
        <f t="shared" si="123"/>
        <v>0</v>
      </c>
      <c r="AA63" s="5">
        <f t="shared" si="123"/>
        <v>0</v>
      </c>
      <c r="AB63" s="5">
        <f t="shared" si="123"/>
        <v>0</v>
      </c>
      <c r="AC63" s="5">
        <f t="shared" si="123"/>
        <v>0</v>
      </c>
      <c r="AD63" s="5">
        <f t="shared" si="123"/>
        <v>0</v>
      </c>
      <c r="AE63" s="5">
        <f t="shared" si="123"/>
        <v>0</v>
      </c>
      <c r="AF63" s="5">
        <f t="shared" si="123"/>
        <v>0</v>
      </c>
      <c r="AG63" s="5">
        <f t="shared" si="123"/>
        <v>0</v>
      </c>
      <c r="AH63" s="5">
        <f t="shared" si="123"/>
        <v>0</v>
      </c>
      <c r="AI63" s="5">
        <f t="shared" si="123"/>
        <v>0</v>
      </c>
      <c r="AJ63" s="5">
        <f t="shared" si="123"/>
        <v>0</v>
      </c>
      <c r="AK63" s="5">
        <f t="shared" si="123"/>
        <v>0</v>
      </c>
      <c r="AL63" s="5">
        <f t="shared" si="123"/>
        <v>0</v>
      </c>
      <c r="AM63" s="5">
        <f t="shared" si="123"/>
        <v>0</v>
      </c>
      <c r="AN63" s="5">
        <f t="shared" si="123"/>
        <v>0</v>
      </c>
      <c r="AO63" s="5">
        <f t="shared" si="123"/>
        <v>0</v>
      </c>
      <c r="AP63" s="5">
        <f t="shared" si="123"/>
        <v>0</v>
      </c>
      <c r="AQ63" s="5">
        <f t="shared" si="123"/>
        <v>0</v>
      </c>
      <c r="AR63" s="5">
        <f t="shared" si="123"/>
        <v>0</v>
      </c>
      <c r="AS63" s="5">
        <f t="shared" si="123"/>
        <v>0</v>
      </c>
      <c r="AT63" s="5">
        <f t="shared" si="123"/>
        <v>0</v>
      </c>
      <c r="AU63" s="5">
        <f t="shared" si="123"/>
        <v>0</v>
      </c>
      <c r="AV63" s="5">
        <f t="shared" si="123"/>
        <v>0</v>
      </c>
      <c r="AW63" s="5">
        <f t="shared" si="123"/>
        <v>0</v>
      </c>
      <c r="AX63" s="5">
        <f t="shared" si="123"/>
        <v>0</v>
      </c>
      <c r="AY63" s="102">
        <f t="shared" si="72"/>
        <v>0</v>
      </c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14"/>
      <c r="BK63" s="21"/>
      <c r="BL63" s="21"/>
      <c r="BM63" s="21"/>
      <c r="BN63" s="16"/>
      <c r="BO63" s="20"/>
      <c r="BP63" s="20"/>
      <c r="BQ63" s="20"/>
      <c r="BR63" s="20"/>
      <c r="BS63" s="20"/>
      <c r="BT63" s="2"/>
      <c r="BU63" s="2"/>
      <c r="BV63" s="2"/>
      <c r="BW63" s="2"/>
      <c r="BX63" s="2"/>
      <c r="BY63" s="2"/>
      <c r="BZ63" s="2"/>
      <c r="CA63" s="2"/>
    </row>
    <row r="64" spans="1:79" ht="15.75" hidden="1" x14ac:dyDescent="0.25">
      <c r="A64" s="14"/>
      <c r="B64" s="14"/>
      <c r="C64" s="106" t="e">
        <v>#N/A</v>
      </c>
      <c r="D64" s="14"/>
      <c r="E64" s="120" t="s">
        <v>11</v>
      </c>
      <c r="F64" s="18">
        <f t="shared" ref="F64:S64" si="124">COUNTIF(F10:F43,"O")*1</f>
        <v>5</v>
      </c>
      <c r="G64" s="18">
        <f t="shared" si="124"/>
        <v>4</v>
      </c>
      <c r="H64" s="18">
        <f t="shared" si="124"/>
        <v>3</v>
      </c>
      <c r="I64" s="18">
        <f t="shared" si="124"/>
        <v>4</v>
      </c>
      <c r="J64" s="18">
        <f t="shared" si="124"/>
        <v>3</v>
      </c>
      <c r="K64" s="18">
        <f t="shared" si="124"/>
        <v>3</v>
      </c>
      <c r="L64" s="18">
        <f t="shared" si="124"/>
        <v>3</v>
      </c>
      <c r="M64" s="18">
        <f t="shared" si="124"/>
        <v>5</v>
      </c>
      <c r="N64" s="18">
        <f t="shared" si="124"/>
        <v>5</v>
      </c>
      <c r="O64" s="18">
        <f t="shared" si="124"/>
        <v>3</v>
      </c>
      <c r="P64" s="18">
        <f t="shared" si="124"/>
        <v>3</v>
      </c>
      <c r="Q64" s="18">
        <f t="shared" si="124"/>
        <v>3</v>
      </c>
      <c r="R64" s="18">
        <f t="shared" si="124"/>
        <v>2</v>
      </c>
      <c r="S64" s="96">
        <f t="shared" si="124"/>
        <v>3</v>
      </c>
      <c r="T64" s="5">
        <f t="shared" ref="T64" si="125">COUNTIF(T10:T43,"O")*1</f>
        <v>8</v>
      </c>
      <c r="U64" s="5">
        <f t="shared" ref="U64:AX64" si="126">COUNTIF(U10:U43,"O")*1</f>
        <v>4</v>
      </c>
      <c r="V64" s="5">
        <f t="shared" si="126"/>
        <v>4</v>
      </c>
      <c r="W64" s="5">
        <f t="shared" si="126"/>
        <v>5</v>
      </c>
      <c r="X64" s="5">
        <f t="shared" si="126"/>
        <v>4</v>
      </c>
      <c r="Y64" s="5">
        <f t="shared" si="126"/>
        <v>1</v>
      </c>
      <c r="Z64" s="5">
        <f t="shared" si="126"/>
        <v>4</v>
      </c>
      <c r="AA64" s="5">
        <f t="shared" si="126"/>
        <v>8</v>
      </c>
      <c r="AB64" s="5">
        <f t="shared" si="126"/>
        <v>6</v>
      </c>
      <c r="AC64" s="5">
        <f t="shared" si="126"/>
        <v>3</v>
      </c>
      <c r="AD64" s="5">
        <f t="shared" si="126"/>
        <v>4</v>
      </c>
      <c r="AE64" s="5">
        <f t="shared" si="126"/>
        <v>2</v>
      </c>
      <c r="AF64" s="5">
        <f t="shared" si="126"/>
        <v>2</v>
      </c>
      <c r="AG64" s="5">
        <f t="shared" si="126"/>
        <v>1</v>
      </c>
      <c r="AH64" s="5">
        <f t="shared" si="126"/>
        <v>8</v>
      </c>
      <c r="AI64" s="5">
        <f t="shared" si="126"/>
        <v>4</v>
      </c>
      <c r="AJ64" s="5">
        <f t="shared" si="126"/>
        <v>7</v>
      </c>
      <c r="AK64" s="5">
        <f t="shared" si="126"/>
        <v>4</v>
      </c>
      <c r="AL64" s="5">
        <f t="shared" si="126"/>
        <v>3</v>
      </c>
      <c r="AM64" s="5">
        <f t="shared" si="126"/>
        <v>2</v>
      </c>
      <c r="AN64" s="5">
        <f t="shared" si="126"/>
        <v>4</v>
      </c>
      <c r="AO64" s="5">
        <f t="shared" si="126"/>
        <v>4</v>
      </c>
      <c r="AP64" s="5">
        <f t="shared" si="126"/>
        <v>5</v>
      </c>
      <c r="AQ64" s="5">
        <f t="shared" si="126"/>
        <v>3</v>
      </c>
      <c r="AR64" s="5">
        <f t="shared" si="126"/>
        <v>4</v>
      </c>
      <c r="AS64" s="5">
        <f t="shared" si="126"/>
        <v>3</v>
      </c>
      <c r="AT64" s="5">
        <f t="shared" si="126"/>
        <v>5</v>
      </c>
      <c r="AU64" s="5">
        <f t="shared" si="126"/>
        <v>6</v>
      </c>
      <c r="AV64" s="5">
        <f t="shared" si="126"/>
        <v>7</v>
      </c>
      <c r="AW64" s="5">
        <f t="shared" si="126"/>
        <v>5</v>
      </c>
      <c r="AX64" s="5">
        <f t="shared" si="126"/>
        <v>2</v>
      </c>
      <c r="AY64" s="102">
        <f t="shared" si="72"/>
        <v>132</v>
      </c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6"/>
      <c r="BO64" s="20"/>
      <c r="BP64" s="20"/>
      <c r="BQ64" s="20"/>
      <c r="BR64" s="20"/>
      <c r="BS64" s="20"/>
      <c r="BT64" s="2"/>
      <c r="BU64" s="2"/>
      <c r="BV64" s="2"/>
      <c r="BW64" s="2"/>
      <c r="BX64" s="2"/>
      <c r="BY64" s="2"/>
      <c r="BZ64" s="2"/>
      <c r="CA64" s="2"/>
    </row>
    <row r="65" spans="1:79" ht="15.75" hidden="1" x14ac:dyDescent="0.25">
      <c r="A65" s="14"/>
      <c r="B65" s="14"/>
      <c r="C65" s="106" t="e">
        <v>#N/A</v>
      </c>
      <c r="D65" s="14"/>
      <c r="E65" s="120" t="s">
        <v>155</v>
      </c>
      <c r="F65" s="5">
        <f t="shared" ref="F65:S65" si="127">COUNTIF(F10:F43,"A")</f>
        <v>2</v>
      </c>
      <c r="G65" s="5">
        <f t="shared" si="127"/>
        <v>4</v>
      </c>
      <c r="H65" s="5">
        <f t="shared" si="127"/>
        <v>4</v>
      </c>
      <c r="I65" s="5">
        <f t="shared" si="127"/>
        <v>1</v>
      </c>
      <c r="J65" s="5">
        <f t="shared" si="127"/>
        <v>3</v>
      </c>
      <c r="K65" s="5">
        <f t="shared" si="127"/>
        <v>2</v>
      </c>
      <c r="L65" s="5">
        <f t="shared" si="127"/>
        <v>3</v>
      </c>
      <c r="M65" s="5">
        <f t="shared" si="127"/>
        <v>1</v>
      </c>
      <c r="N65" s="5">
        <f t="shared" si="127"/>
        <v>2</v>
      </c>
      <c r="O65" s="5">
        <f t="shared" si="127"/>
        <v>3</v>
      </c>
      <c r="P65" s="5">
        <f t="shared" si="127"/>
        <v>1</v>
      </c>
      <c r="Q65" s="5">
        <f t="shared" si="127"/>
        <v>1</v>
      </c>
      <c r="R65" s="5">
        <f t="shared" si="127"/>
        <v>2</v>
      </c>
      <c r="S65" s="97">
        <f t="shared" si="127"/>
        <v>2</v>
      </c>
      <c r="T65" s="5">
        <f t="shared" ref="T65" si="128">COUNTIF(T10:T43,"A")</f>
        <v>3</v>
      </c>
      <c r="U65" s="5">
        <f t="shared" ref="U65:AX65" si="129">COUNTIF(U10:U43,"A")</f>
        <v>6</v>
      </c>
      <c r="V65" s="5">
        <f t="shared" si="129"/>
        <v>5</v>
      </c>
      <c r="W65" s="5">
        <f t="shared" si="129"/>
        <v>4</v>
      </c>
      <c r="X65" s="5">
        <f t="shared" si="129"/>
        <v>4</v>
      </c>
      <c r="Y65" s="5">
        <f t="shared" si="129"/>
        <v>7</v>
      </c>
      <c r="Z65" s="5">
        <f t="shared" si="129"/>
        <v>3</v>
      </c>
      <c r="AA65" s="5">
        <f t="shared" si="129"/>
        <v>4</v>
      </c>
      <c r="AB65" s="5">
        <f t="shared" si="129"/>
        <v>3</v>
      </c>
      <c r="AC65" s="5">
        <f t="shared" si="129"/>
        <v>5</v>
      </c>
      <c r="AD65" s="5">
        <f t="shared" si="129"/>
        <v>4</v>
      </c>
      <c r="AE65" s="5">
        <f t="shared" si="129"/>
        <v>3</v>
      </c>
      <c r="AF65" s="5">
        <f t="shared" si="129"/>
        <v>3</v>
      </c>
      <c r="AG65" s="5">
        <f t="shared" si="129"/>
        <v>4</v>
      </c>
      <c r="AH65" s="5">
        <f t="shared" si="129"/>
        <v>5</v>
      </c>
      <c r="AI65" s="5">
        <f t="shared" si="129"/>
        <v>5</v>
      </c>
      <c r="AJ65" s="5">
        <f t="shared" si="129"/>
        <v>3</v>
      </c>
      <c r="AK65" s="5">
        <f t="shared" si="129"/>
        <v>4</v>
      </c>
      <c r="AL65" s="5">
        <f t="shared" si="129"/>
        <v>5</v>
      </c>
      <c r="AM65" s="5">
        <f t="shared" si="129"/>
        <v>5</v>
      </c>
      <c r="AN65" s="5">
        <f t="shared" si="129"/>
        <v>3</v>
      </c>
      <c r="AO65" s="5">
        <f t="shared" si="129"/>
        <v>2</v>
      </c>
      <c r="AP65" s="5">
        <f t="shared" si="129"/>
        <v>2</v>
      </c>
      <c r="AQ65" s="5">
        <f t="shared" si="129"/>
        <v>2</v>
      </c>
      <c r="AR65" s="5">
        <f t="shared" si="129"/>
        <v>1</v>
      </c>
      <c r="AS65" s="5">
        <f t="shared" si="129"/>
        <v>1</v>
      </c>
      <c r="AT65" s="5">
        <f t="shared" si="129"/>
        <v>0</v>
      </c>
      <c r="AU65" s="5">
        <f t="shared" si="129"/>
        <v>1</v>
      </c>
      <c r="AV65" s="5">
        <f t="shared" si="129"/>
        <v>3</v>
      </c>
      <c r="AW65" s="5">
        <f t="shared" si="129"/>
        <v>2</v>
      </c>
      <c r="AX65" s="5">
        <f t="shared" si="129"/>
        <v>1</v>
      </c>
      <c r="AY65" s="102">
        <f t="shared" si="72"/>
        <v>103</v>
      </c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6"/>
      <c r="BO65" s="20"/>
      <c r="BP65" s="20"/>
      <c r="BQ65" s="20"/>
      <c r="BR65" s="20"/>
      <c r="BS65" s="20"/>
      <c r="BT65" s="2"/>
      <c r="BU65" s="2"/>
      <c r="BV65" s="2"/>
      <c r="BW65" s="2"/>
      <c r="BX65" s="2"/>
      <c r="BY65" s="2"/>
      <c r="BZ65" s="2"/>
      <c r="CA65" s="2"/>
    </row>
    <row r="66" spans="1:79" ht="15.75" hidden="1" x14ac:dyDescent="0.25">
      <c r="A66" s="14"/>
      <c r="B66" s="14"/>
      <c r="C66" s="106" t="e">
        <v>#N/A</v>
      </c>
      <c r="D66" s="14"/>
      <c r="E66" s="120" t="s">
        <v>41</v>
      </c>
      <c r="F66" s="5">
        <f t="shared" ref="F66:S66" si="130">COUNTIF(F10:F43,"GH")</f>
        <v>0</v>
      </c>
      <c r="G66" s="5">
        <f t="shared" si="130"/>
        <v>0</v>
      </c>
      <c r="H66" s="5">
        <f t="shared" si="130"/>
        <v>0</v>
      </c>
      <c r="I66" s="5">
        <f t="shared" si="130"/>
        <v>0</v>
      </c>
      <c r="J66" s="5">
        <f t="shared" si="130"/>
        <v>0</v>
      </c>
      <c r="K66" s="5">
        <f t="shared" si="130"/>
        <v>0</v>
      </c>
      <c r="L66" s="5">
        <f t="shared" si="130"/>
        <v>0</v>
      </c>
      <c r="M66" s="5">
        <f t="shared" si="130"/>
        <v>0</v>
      </c>
      <c r="N66" s="5">
        <f t="shared" si="130"/>
        <v>0</v>
      </c>
      <c r="O66" s="5">
        <f t="shared" si="130"/>
        <v>0</v>
      </c>
      <c r="P66" s="5">
        <f t="shared" si="130"/>
        <v>0</v>
      </c>
      <c r="Q66" s="5">
        <f t="shared" si="130"/>
        <v>0</v>
      </c>
      <c r="R66" s="5">
        <f t="shared" si="130"/>
        <v>0</v>
      </c>
      <c r="S66" s="97">
        <f t="shared" si="130"/>
        <v>0</v>
      </c>
      <c r="T66" s="5">
        <f t="shared" ref="T66" si="131">COUNTIF(T10:T43,"GH")</f>
        <v>0</v>
      </c>
      <c r="U66" s="5">
        <f t="shared" ref="U66:AX66" si="132">COUNTIF(U10:U43,"GH")</f>
        <v>0</v>
      </c>
      <c r="V66" s="5">
        <f t="shared" si="132"/>
        <v>0</v>
      </c>
      <c r="W66" s="5">
        <f t="shared" si="132"/>
        <v>0</v>
      </c>
      <c r="X66" s="5">
        <f t="shared" si="132"/>
        <v>0</v>
      </c>
      <c r="Y66" s="5">
        <f t="shared" si="132"/>
        <v>0</v>
      </c>
      <c r="Z66" s="5">
        <f t="shared" si="132"/>
        <v>0</v>
      </c>
      <c r="AA66" s="5">
        <f t="shared" si="132"/>
        <v>0</v>
      </c>
      <c r="AB66" s="5">
        <f t="shared" si="132"/>
        <v>0</v>
      </c>
      <c r="AC66" s="5">
        <f t="shared" si="132"/>
        <v>0</v>
      </c>
      <c r="AD66" s="5">
        <f t="shared" si="132"/>
        <v>0</v>
      </c>
      <c r="AE66" s="5">
        <f t="shared" si="132"/>
        <v>0</v>
      </c>
      <c r="AF66" s="5">
        <f t="shared" si="132"/>
        <v>0</v>
      </c>
      <c r="AG66" s="5">
        <f t="shared" si="132"/>
        <v>0</v>
      </c>
      <c r="AH66" s="5">
        <f t="shared" si="132"/>
        <v>0</v>
      </c>
      <c r="AI66" s="5">
        <f t="shared" si="132"/>
        <v>0</v>
      </c>
      <c r="AJ66" s="5">
        <f t="shared" si="132"/>
        <v>0</v>
      </c>
      <c r="AK66" s="5">
        <f t="shared" si="132"/>
        <v>0</v>
      </c>
      <c r="AL66" s="5">
        <f t="shared" si="132"/>
        <v>0</v>
      </c>
      <c r="AM66" s="5">
        <f t="shared" si="132"/>
        <v>0</v>
      </c>
      <c r="AN66" s="5">
        <f t="shared" si="132"/>
        <v>0</v>
      </c>
      <c r="AO66" s="5">
        <f t="shared" si="132"/>
        <v>0</v>
      </c>
      <c r="AP66" s="5">
        <f t="shared" si="132"/>
        <v>0</v>
      </c>
      <c r="AQ66" s="5">
        <f t="shared" si="132"/>
        <v>0</v>
      </c>
      <c r="AR66" s="5">
        <f t="shared" si="132"/>
        <v>0</v>
      </c>
      <c r="AS66" s="5">
        <f t="shared" si="132"/>
        <v>0</v>
      </c>
      <c r="AT66" s="5">
        <f t="shared" si="132"/>
        <v>0</v>
      </c>
      <c r="AU66" s="5">
        <f t="shared" si="132"/>
        <v>0</v>
      </c>
      <c r="AV66" s="5">
        <f t="shared" si="132"/>
        <v>0</v>
      </c>
      <c r="AW66" s="5">
        <f t="shared" si="132"/>
        <v>0</v>
      </c>
      <c r="AX66" s="5">
        <f t="shared" si="132"/>
        <v>0</v>
      </c>
      <c r="AY66" s="102">
        <f t="shared" si="72"/>
        <v>0</v>
      </c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6"/>
      <c r="BO66" s="20"/>
      <c r="BP66" s="20"/>
      <c r="BQ66" s="20"/>
      <c r="BR66" s="20"/>
      <c r="BS66" s="20"/>
      <c r="BT66" s="2"/>
      <c r="BU66" s="2"/>
      <c r="BV66" s="2"/>
      <c r="BW66" s="2"/>
      <c r="BX66" s="2"/>
      <c r="BY66" s="2"/>
      <c r="BZ66" s="2"/>
      <c r="CA66" s="2"/>
    </row>
    <row r="67" spans="1:79" ht="16.5" hidden="1" thickBot="1" x14ac:dyDescent="0.3">
      <c r="A67" s="14"/>
      <c r="B67" s="14"/>
      <c r="C67" s="106" t="e">
        <v>#N/A</v>
      </c>
      <c r="D67" s="14"/>
      <c r="E67" s="121" t="s">
        <v>31</v>
      </c>
      <c r="F67" s="77">
        <f t="shared" ref="F67:S67" si="133">SUM(F44:F63)</f>
        <v>22</v>
      </c>
      <c r="G67" s="77">
        <f t="shared" si="133"/>
        <v>21</v>
      </c>
      <c r="H67" s="77">
        <f t="shared" si="133"/>
        <v>22</v>
      </c>
      <c r="I67" s="77">
        <f t="shared" si="133"/>
        <v>24</v>
      </c>
      <c r="J67" s="77">
        <f t="shared" si="133"/>
        <v>23</v>
      </c>
      <c r="K67" s="77">
        <f t="shared" si="133"/>
        <v>23</v>
      </c>
      <c r="L67" s="77">
        <f t="shared" si="133"/>
        <v>23</v>
      </c>
      <c r="M67" s="77">
        <f t="shared" si="133"/>
        <v>23</v>
      </c>
      <c r="N67" s="77">
        <f t="shared" si="133"/>
        <v>22</v>
      </c>
      <c r="O67" s="77">
        <f t="shared" si="133"/>
        <v>23</v>
      </c>
      <c r="P67" s="77">
        <f t="shared" si="133"/>
        <v>25</v>
      </c>
      <c r="Q67" s="77">
        <f t="shared" si="133"/>
        <v>25</v>
      </c>
      <c r="R67" s="77">
        <f t="shared" si="133"/>
        <v>25</v>
      </c>
      <c r="S67" s="122">
        <f t="shared" si="133"/>
        <v>24</v>
      </c>
      <c r="T67" s="77">
        <f>SUM(T44:T63)+T66</f>
        <v>21</v>
      </c>
      <c r="U67" s="77">
        <f t="shared" ref="U67:AY67" si="134">SUM(U44:U63)+U66</f>
        <v>22</v>
      </c>
      <c r="V67" s="77">
        <f t="shared" si="134"/>
        <v>23</v>
      </c>
      <c r="W67" s="77">
        <f t="shared" si="134"/>
        <v>23</v>
      </c>
      <c r="X67" s="77">
        <f t="shared" si="134"/>
        <v>24</v>
      </c>
      <c r="Y67" s="77">
        <f t="shared" si="134"/>
        <v>24</v>
      </c>
      <c r="Z67" s="77">
        <f t="shared" si="134"/>
        <v>25</v>
      </c>
      <c r="AA67" s="77">
        <f t="shared" si="134"/>
        <v>20</v>
      </c>
      <c r="AB67" s="77">
        <f t="shared" si="134"/>
        <v>23</v>
      </c>
      <c r="AC67" s="77">
        <f t="shared" si="134"/>
        <v>24</v>
      </c>
      <c r="AD67" s="77">
        <f t="shared" si="134"/>
        <v>24</v>
      </c>
      <c r="AE67" s="77">
        <f t="shared" si="134"/>
        <v>27</v>
      </c>
      <c r="AF67" s="77">
        <f t="shared" si="134"/>
        <v>27</v>
      </c>
      <c r="AG67" s="77">
        <f t="shared" si="134"/>
        <v>27</v>
      </c>
      <c r="AH67" s="77">
        <f t="shared" si="134"/>
        <v>19</v>
      </c>
      <c r="AI67" s="77">
        <f t="shared" si="134"/>
        <v>23</v>
      </c>
      <c r="AJ67" s="77">
        <f t="shared" si="134"/>
        <v>22</v>
      </c>
      <c r="AK67" s="77">
        <f t="shared" si="134"/>
        <v>24</v>
      </c>
      <c r="AL67" s="77">
        <f t="shared" si="134"/>
        <v>24</v>
      </c>
      <c r="AM67" s="77">
        <f t="shared" si="134"/>
        <v>25</v>
      </c>
      <c r="AN67" s="77">
        <f t="shared" si="134"/>
        <v>25</v>
      </c>
      <c r="AO67" s="77">
        <f t="shared" si="134"/>
        <v>26</v>
      </c>
      <c r="AP67" s="77">
        <f t="shared" si="134"/>
        <v>25</v>
      </c>
      <c r="AQ67" s="77">
        <f t="shared" si="134"/>
        <v>27</v>
      </c>
      <c r="AR67" s="77">
        <f t="shared" si="134"/>
        <v>27</v>
      </c>
      <c r="AS67" s="77">
        <f t="shared" si="134"/>
        <v>28</v>
      </c>
      <c r="AT67" s="77">
        <f t="shared" si="134"/>
        <v>27</v>
      </c>
      <c r="AU67" s="77">
        <f t="shared" si="134"/>
        <v>25</v>
      </c>
      <c r="AV67" s="77">
        <f t="shared" si="134"/>
        <v>22</v>
      </c>
      <c r="AW67" s="77">
        <f t="shared" si="134"/>
        <v>25</v>
      </c>
      <c r="AX67" s="77">
        <f t="shared" si="134"/>
        <v>29</v>
      </c>
      <c r="AY67" s="123">
        <f t="shared" si="134"/>
        <v>757</v>
      </c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7"/>
      <c r="BK67" s="14"/>
      <c r="BL67" s="14"/>
      <c r="BM67" s="14"/>
      <c r="BN67" s="16"/>
      <c r="BO67" s="20"/>
      <c r="BP67" s="20"/>
      <c r="BQ67" s="20"/>
      <c r="BR67" s="20"/>
      <c r="BS67" s="20"/>
      <c r="BT67" s="2"/>
      <c r="BU67" s="2"/>
      <c r="BV67" s="2"/>
      <c r="BW67" s="2"/>
      <c r="BX67" s="2"/>
      <c r="BY67" s="2"/>
      <c r="BZ67" s="2"/>
      <c r="CA67" s="2"/>
    </row>
    <row r="68" spans="1:79" ht="15.75" hidden="1" x14ac:dyDescent="0.25">
      <c r="C68" s="106" t="e">
        <v>#N/A</v>
      </c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</row>
    <row r="69" spans="1:79" ht="21.75" hidden="1" customHeight="1" x14ac:dyDescent="0.25">
      <c r="C69" s="106" t="e">
        <v>#N/A</v>
      </c>
      <c r="E69" s="24"/>
      <c r="F69" s="38">
        <f t="shared" ref="F69:S69" si="135">F44+F50+F51</f>
        <v>12</v>
      </c>
      <c r="G69" s="38">
        <f t="shared" si="135"/>
        <v>13</v>
      </c>
      <c r="H69" s="38">
        <f t="shared" si="135"/>
        <v>13</v>
      </c>
      <c r="I69" s="38">
        <f t="shared" si="135"/>
        <v>14</v>
      </c>
      <c r="J69" s="38">
        <f t="shared" si="135"/>
        <v>13</v>
      </c>
      <c r="K69" s="38">
        <f t="shared" si="135"/>
        <v>14</v>
      </c>
      <c r="L69" s="38">
        <f t="shared" si="135"/>
        <v>14</v>
      </c>
      <c r="M69" s="38">
        <f t="shared" si="135"/>
        <v>12</v>
      </c>
      <c r="N69" s="38">
        <f t="shared" si="135"/>
        <v>14</v>
      </c>
      <c r="O69" s="38">
        <f t="shared" si="135"/>
        <v>14</v>
      </c>
      <c r="P69" s="38">
        <f t="shared" si="135"/>
        <v>14</v>
      </c>
      <c r="Q69" s="38">
        <f t="shared" si="135"/>
        <v>14</v>
      </c>
      <c r="R69" s="38">
        <f t="shared" si="135"/>
        <v>14</v>
      </c>
      <c r="S69" s="38">
        <f t="shared" si="135"/>
        <v>13</v>
      </c>
      <c r="T69" s="38">
        <f t="shared" ref="T69:AX69" si="136">T44+T50+T51</f>
        <v>12</v>
      </c>
      <c r="U69" s="38">
        <f t="shared" si="136"/>
        <v>12</v>
      </c>
      <c r="V69" s="38">
        <f t="shared" si="136"/>
        <v>14</v>
      </c>
      <c r="W69" s="38">
        <f t="shared" si="136"/>
        <v>14</v>
      </c>
      <c r="X69" s="38">
        <f t="shared" si="136"/>
        <v>14</v>
      </c>
      <c r="Y69" s="38">
        <f t="shared" si="136"/>
        <v>14</v>
      </c>
      <c r="Z69" s="38">
        <f t="shared" si="136"/>
        <v>15</v>
      </c>
      <c r="AA69" s="38">
        <f t="shared" si="136"/>
        <v>13</v>
      </c>
      <c r="AB69" s="38">
        <f t="shared" si="136"/>
        <v>15</v>
      </c>
      <c r="AC69" s="38">
        <f t="shared" si="136"/>
        <v>15</v>
      </c>
      <c r="AD69" s="38">
        <f t="shared" si="136"/>
        <v>15</v>
      </c>
      <c r="AE69" s="38">
        <f t="shared" si="136"/>
        <v>18</v>
      </c>
      <c r="AF69" s="38">
        <f t="shared" si="136"/>
        <v>18</v>
      </c>
      <c r="AG69" s="38">
        <f t="shared" si="136"/>
        <v>19</v>
      </c>
      <c r="AH69" s="38">
        <f t="shared" si="136"/>
        <v>11</v>
      </c>
      <c r="AI69" s="38">
        <f t="shared" si="136"/>
        <v>15</v>
      </c>
      <c r="AJ69" s="38">
        <f t="shared" si="136"/>
        <v>14</v>
      </c>
      <c r="AK69" s="38">
        <f t="shared" si="136"/>
        <v>15</v>
      </c>
      <c r="AL69" s="38">
        <f t="shared" si="136"/>
        <v>15</v>
      </c>
      <c r="AM69" s="38">
        <f t="shared" si="136"/>
        <v>15</v>
      </c>
      <c r="AN69" s="38">
        <f t="shared" si="136"/>
        <v>16</v>
      </c>
      <c r="AO69" s="38">
        <f t="shared" si="136"/>
        <v>13</v>
      </c>
      <c r="AP69" s="38">
        <f t="shared" si="136"/>
        <v>16</v>
      </c>
      <c r="AQ69" s="38">
        <f t="shared" si="136"/>
        <v>15</v>
      </c>
      <c r="AR69" s="38">
        <f t="shared" si="136"/>
        <v>17</v>
      </c>
      <c r="AS69" s="38">
        <f t="shared" si="136"/>
        <v>22</v>
      </c>
      <c r="AT69" s="38">
        <f t="shared" si="136"/>
        <v>17</v>
      </c>
      <c r="AU69" s="38">
        <f t="shared" si="136"/>
        <v>15</v>
      </c>
      <c r="AV69" s="38">
        <f t="shared" si="136"/>
        <v>13</v>
      </c>
      <c r="AW69" s="38">
        <f t="shared" si="136"/>
        <v>16</v>
      </c>
      <c r="AX69" s="38">
        <f t="shared" si="136"/>
        <v>18</v>
      </c>
      <c r="AY69" s="68">
        <f t="shared" ref="AY69:AY83" si="137">SUM(F69:S69)</f>
        <v>188</v>
      </c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25"/>
      <c r="BK69" s="83"/>
      <c r="BL69" s="83"/>
      <c r="BM69" s="83"/>
    </row>
    <row r="70" spans="1:79" ht="15.75" hidden="1" x14ac:dyDescent="0.25">
      <c r="C70" s="106" t="e">
        <v>#N/A</v>
      </c>
      <c r="E70" s="24"/>
      <c r="F70" s="83">
        <f t="shared" ref="F70:S70" si="138">F56+F59+F61+F49</f>
        <v>0</v>
      </c>
      <c r="G70" s="83">
        <f t="shared" si="138"/>
        <v>0</v>
      </c>
      <c r="H70" s="83">
        <f t="shared" si="138"/>
        <v>0</v>
      </c>
      <c r="I70" s="83">
        <f t="shared" si="138"/>
        <v>0</v>
      </c>
      <c r="J70" s="83">
        <f t="shared" si="138"/>
        <v>0</v>
      </c>
      <c r="K70" s="83">
        <f t="shared" si="138"/>
        <v>0</v>
      </c>
      <c r="L70" s="83">
        <f t="shared" si="138"/>
        <v>0</v>
      </c>
      <c r="M70" s="83">
        <f t="shared" si="138"/>
        <v>0</v>
      </c>
      <c r="N70" s="83">
        <f t="shared" si="138"/>
        <v>0</v>
      </c>
      <c r="O70" s="83">
        <f t="shared" si="138"/>
        <v>0</v>
      </c>
      <c r="P70" s="83">
        <f t="shared" si="138"/>
        <v>0</v>
      </c>
      <c r="Q70" s="83">
        <f t="shared" si="138"/>
        <v>0</v>
      </c>
      <c r="R70" s="83">
        <f t="shared" si="138"/>
        <v>0</v>
      </c>
      <c r="S70" s="83">
        <f t="shared" si="138"/>
        <v>0</v>
      </c>
      <c r="T70" s="89">
        <f t="shared" ref="T70:AX70" si="139">T56+T59+T61+T49</f>
        <v>0</v>
      </c>
      <c r="U70" s="89">
        <f t="shared" si="139"/>
        <v>0</v>
      </c>
      <c r="V70" s="89">
        <f t="shared" si="139"/>
        <v>0</v>
      </c>
      <c r="W70" s="89">
        <f t="shared" si="139"/>
        <v>0</v>
      </c>
      <c r="X70" s="89">
        <f t="shared" si="139"/>
        <v>0</v>
      </c>
      <c r="Y70" s="89">
        <f t="shared" si="139"/>
        <v>0</v>
      </c>
      <c r="Z70" s="89">
        <f t="shared" si="139"/>
        <v>0</v>
      </c>
      <c r="AA70" s="89">
        <f t="shared" si="139"/>
        <v>0</v>
      </c>
      <c r="AB70" s="89">
        <f t="shared" si="139"/>
        <v>0</v>
      </c>
      <c r="AC70" s="89">
        <f t="shared" si="139"/>
        <v>0</v>
      </c>
      <c r="AD70" s="89">
        <f t="shared" si="139"/>
        <v>0</v>
      </c>
      <c r="AE70" s="89">
        <f t="shared" si="139"/>
        <v>0</v>
      </c>
      <c r="AF70" s="89">
        <f t="shared" si="139"/>
        <v>0</v>
      </c>
      <c r="AG70" s="89">
        <f t="shared" si="139"/>
        <v>0</v>
      </c>
      <c r="AH70" s="89">
        <f t="shared" si="139"/>
        <v>0</v>
      </c>
      <c r="AI70" s="89">
        <f t="shared" si="139"/>
        <v>0</v>
      </c>
      <c r="AJ70" s="89">
        <f t="shared" si="139"/>
        <v>0</v>
      </c>
      <c r="AK70" s="89">
        <f t="shared" si="139"/>
        <v>0</v>
      </c>
      <c r="AL70" s="89">
        <f t="shared" si="139"/>
        <v>0</v>
      </c>
      <c r="AM70" s="89">
        <f t="shared" si="139"/>
        <v>0</v>
      </c>
      <c r="AN70" s="89">
        <f t="shared" si="139"/>
        <v>0</v>
      </c>
      <c r="AO70" s="89">
        <f t="shared" si="139"/>
        <v>0</v>
      </c>
      <c r="AP70" s="89">
        <f t="shared" si="139"/>
        <v>0</v>
      </c>
      <c r="AQ70" s="89">
        <f t="shared" si="139"/>
        <v>0</v>
      </c>
      <c r="AR70" s="89">
        <f t="shared" si="139"/>
        <v>0</v>
      </c>
      <c r="AS70" s="89">
        <f t="shared" si="139"/>
        <v>0</v>
      </c>
      <c r="AT70" s="89">
        <f t="shared" si="139"/>
        <v>0</v>
      </c>
      <c r="AU70" s="89">
        <f t="shared" si="139"/>
        <v>0</v>
      </c>
      <c r="AV70" s="89">
        <f t="shared" si="139"/>
        <v>0</v>
      </c>
      <c r="AW70" s="89">
        <f t="shared" si="139"/>
        <v>0</v>
      </c>
      <c r="AX70" s="89">
        <f t="shared" si="139"/>
        <v>0</v>
      </c>
      <c r="AY70" s="68">
        <f t="shared" si="137"/>
        <v>0</v>
      </c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25"/>
      <c r="BK70" s="83"/>
      <c r="BL70" s="83"/>
      <c r="BM70" s="83"/>
    </row>
    <row r="71" spans="1:79" ht="15.75" hidden="1" x14ac:dyDescent="0.25">
      <c r="C71" s="106" t="e">
        <v>#N/A</v>
      </c>
      <c r="E71" s="24"/>
      <c r="F71" s="38">
        <f t="shared" ref="F71:S71" si="140">F70+F69</f>
        <v>12</v>
      </c>
      <c r="G71" s="38">
        <f t="shared" si="140"/>
        <v>13</v>
      </c>
      <c r="H71" s="38">
        <f t="shared" si="140"/>
        <v>13</v>
      </c>
      <c r="I71" s="38">
        <f t="shared" si="140"/>
        <v>14</v>
      </c>
      <c r="J71" s="38">
        <f t="shared" si="140"/>
        <v>13</v>
      </c>
      <c r="K71" s="38">
        <f t="shared" si="140"/>
        <v>14</v>
      </c>
      <c r="L71" s="38">
        <f t="shared" si="140"/>
        <v>14</v>
      </c>
      <c r="M71" s="38">
        <f t="shared" si="140"/>
        <v>12</v>
      </c>
      <c r="N71" s="38">
        <f t="shared" si="140"/>
        <v>14</v>
      </c>
      <c r="O71" s="38">
        <f t="shared" si="140"/>
        <v>14</v>
      </c>
      <c r="P71" s="38">
        <f t="shared" si="140"/>
        <v>14</v>
      </c>
      <c r="Q71" s="38">
        <f t="shared" si="140"/>
        <v>14</v>
      </c>
      <c r="R71" s="38">
        <f t="shared" si="140"/>
        <v>14</v>
      </c>
      <c r="S71" s="38">
        <f t="shared" si="140"/>
        <v>13</v>
      </c>
      <c r="T71" s="38">
        <f t="shared" ref="T71:AX71" si="141">T70+T69</f>
        <v>12</v>
      </c>
      <c r="U71" s="38">
        <f t="shared" si="141"/>
        <v>12</v>
      </c>
      <c r="V71" s="38">
        <f t="shared" si="141"/>
        <v>14</v>
      </c>
      <c r="W71" s="38">
        <f t="shared" si="141"/>
        <v>14</v>
      </c>
      <c r="X71" s="38">
        <f t="shared" si="141"/>
        <v>14</v>
      </c>
      <c r="Y71" s="38">
        <f t="shared" si="141"/>
        <v>14</v>
      </c>
      <c r="Z71" s="38">
        <f t="shared" si="141"/>
        <v>15</v>
      </c>
      <c r="AA71" s="38">
        <f t="shared" si="141"/>
        <v>13</v>
      </c>
      <c r="AB71" s="38">
        <f t="shared" si="141"/>
        <v>15</v>
      </c>
      <c r="AC71" s="38">
        <f t="shared" si="141"/>
        <v>15</v>
      </c>
      <c r="AD71" s="38">
        <f t="shared" si="141"/>
        <v>15</v>
      </c>
      <c r="AE71" s="38">
        <f t="shared" si="141"/>
        <v>18</v>
      </c>
      <c r="AF71" s="38">
        <f t="shared" si="141"/>
        <v>18</v>
      </c>
      <c r="AG71" s="38">
        <f t="shared" si="141"/>
        <v>19</v>
      </c>
      <c r="AH71" s="38">
        <f t="shared" si="141"/>
        <v>11</v>
      </c>
      <c r="AI71" s="38">
        <f t="shared" si="141"/>
        <v>15</v>
      </c>
      <c r="AJ71" s="38">
        <f t="shared" si="141"/>
        <v>14</v>
      </c>
      <c r="AK71" s="38">
        <f t="shared" si="141"/>
        <v>15</v>
      </c>
      <c r="AL71" s="38">
        <f t="shared" si="141"/>
        <v>15</v>
      </c>
      <c r="AM71" s="38">
        <f t="shared" si="141"/>
        <v>15</v>
      </c>
      <c r="AN71" s="38">
        <f t="shared" si="141"/>
        <v>16</v>
      </c>
      <c r="AO71" s="38">
        <f t="shared" si="141"/>
        <v>13</v>
      </c>
      <c r="AP71" s="38">
        <f t="shared" si="141"/>
        <v>16</v>
      </c>
      <c r="AQ71" s="38">
        <f t="shared" si="141"/>
        <v>15</v>
      </c>
      <c r="AR71" s="38">
        <f t="shared" si="141"/>
        <v>17</v>
      </c>
      <c r="AS71" s="38">
        <f t="shared" si="141"/>
        <v>22</v>
      </c>
      <c r="AT71" s="38">
        <f t="shared" si="141"/>
        <v>17</v>
      </c>
      <c r="AU71" s="38">
        <f t="shared" si="141"/>
        <v>15</v>
      </c>
      <c r="AV71" s="38">
        <f t="shared" si="141"/>
        <v>13</v>
      </c>
      <c r="AW71" s="38">
        <f t="shared" si="141"/>
        <v>16</v>
      </c>
      <c r="AX71" s="38">
        <f t="shared" si="141"/>
        <v>18</v>
      </c>
      <c r="AY71" s="68">
        <f t="shared" si="137"/>
        <v>188</v>
      </c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25"/>
      <c r="BK71" s="83"/>
      <c r="BL71" s="83"/>
      <c r="BM71" s="83"/>
    </row>
    <row r="72" spans="1:79" ht="15.75" hidden="1" x14ac:dyDescent="0.25">
      <c r="C72" s="106" t="e">
        <v>#N/A</v>
      </c>
      <c r="E72" s="24"/>
      <c r="F72" s="83">
        <f t="shared" ref="F72:S72" si="142">F47+F53+F54</f>
        <v>0</v>
      </c>
      <c r="G72" s="83">
        <f t="shared" si="142"/>
        <v>0</v>
      </c>
      <c r="H72" s="83">
        <f t="shared" si="142"/>
        <v>0</v>
      </c>
      <c r="I72" s="83">
        <f t="shared" si="142"/>
        <v>0</v>
      </c>
      <c r="J72" s="83">
        <f t="shared" si="142"/>
        <v>0</v>
      </c>
      <c r="K72" s="83">
        <f t="shared" si="142"/>
        <v>0</v>
      </c>
      <c r="L72" s="83">
        <f t="shared" si="142"/>
        <v>0</v>
      </c>
      <c r="M72" s="83">
        <f t="shared" si="142"/>
        <v>0</v>
      </c>
      <c r="N72" s="83">
        <f t="shared" si="142"/>
        <v>0</v>
      </c>
      <c r="O72" s="83">
        <f t="shared" si="142"/>
        <v>0</v>
      </c>
      <c r="P72" s="83">
        <f t="shared" si="142"/>
        <v>0</v>
      </c>
      <c r="Q72" s="83">
        <f t="shared" si="142"/>
        <v>0</v>
      </c>
      <c r="R72" s="83">
        <f t="shared" si="142"/>
        <v>0</v>
      </c>
      <c r="S72" s="83">
        <f t="shared" si="142"/>
        <v>0</v>
      </c>
      <c r="T72" s="89">
        <f t="shared" ref="T72:AX72" si="143">T47+T53+T54</f>
        <v>0</v>
      </c>
      <c r="U72" s="89">
        <f t="shared" si="143"/>
        <v>0</v>
      </c>
      <c r="V72" s="89">
        <f t="shared" si="143"/>
        <v>0</v>
      </c>
      <c r="W72" s="89">
        <f t="shared" si="143"/>
        <v>0</v>
      </c>
      <c r="X72" s="89">
        <f t="shared" si="143"/>
        <v>0</v>
      </c>
      <c r="Y72" s="89">
        <f t="shared" si="143"/>
        <v>0</v>
      </c>
      <c r="Z72" s="89">
        <f t="shared" si="143"/>
        <v>0</v>
      </c>
      <c r="AA72" s="89">
        <f t="shared" si="143"/>
        <v>0</v>
      </c>
      <c r="AB72" s="89">
        <f t="shared" si="143"/>
        <v>0</v>
      </c>
      <c r="AC72" s="89">
        <f t="shared" si="143"/>
        <v>0</v>
      </c>
      <c r="AD72" s="89">
        <f t="shared" si="143"/>
        <v>0</v>
      </c>
      <c r="AE72" s="89">
        <f t="shared" si="143"/>
        <v>0</v>
      </c>
      <c r="AF72" s="89">
        <f t="shared" si="143"/>
        <v>0</v>
      </c>
      <c r="AG72" s="89">
        <f t="shared" si="143"/>
        <v>0</v>
      </c>
      <c r="AH72" s="89">
        <f t="shared" si="143"/>
        <v>0</v>
      </c>
      <c r="AI72" s="89">
        <f t="shared" si="143"/>
        <v>0</v>
      </c>
      <c r="AJ72" s="89">
        <f t="shared" si="143"/>
        <v>0</v>
      </c>
      <c r="AK72" s="89">
        <f t="shared" si="143"/>
        <v>0</v>
      </c>
      <c r="AL72" s="89">
        <f t="shared" si="143"/>
        <v>0</v>
      </c>
      <c r="AM72" s="89">
        <f t="shared" si="143"/>
        <v>0</v>
      </c>
      <c r="AN72" s="89">
        <f t="shared" si="143"/>
        <v>0</v>
      </c>
      <c r="AO72" s="89">
        <f t="shared" si="143"/>
        <v>0</v>
      </c>
      <c r="AP72" s="89">
        <f t="shared" si="143"/>
        <v>0</v>
      </c>
      <c r="AQ72" s="89">
        <f t="shared" si="143"/>
        <v>0</v>
      </c>
      <c r="AR72" s="89">
        <f t="shared" si="143"/>
        <v>0</v>
      </c>
      <c r="AS72" s="89">
        <f t="shared" si="143"/>
        <v>0</v>
      </c>
      <c r="AT72" s="89">
        <f t="shared" si="143"/>
        <v>0</v>
      </c>
      <c r="AU72" s="89">
        <f t="shared" si="143"/>
        <v>0</v>
      </c>
      <c r="AV72" s="89">
        <f t="shared" si="143"/>
        <v>0</v>
      </c>
      <c r="AW72" s="89">
        <f t="shared" si="143"/>
        <v>0</v>
      </c>
      <c r="AX72" s="89">
        <f t="shared" si="143"/>
        <v>0</v>
      </c>
      <c r="AY72" s="68">
        <f t="shared" si="137"/>
        <v>0</v>
      </c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25"/>
      <c r="BK72" s="83"/>
      <c r="BL72" s="83"/>
      <c r="BM72" s="83"/>
    </row>
    <row r="73" spans="1:79" ht="15.75" hidden="1" x14ac:dyDescent="0.25">
      <c r="C73" s="106" t="e">
        <v>#N/A</v>
      </c>
      <c r="E73" s="24"/>
      <c r="F73" s="38">
        <f t="shared" ref="F73:S73" si="144">F62+F55+F63</f>
        <v>0</v>
      </c>
      <c r="G73" s="38">
        <f t="shared" si="144"/>
        <v>0</v>
      </c>
      <c r="H73" s="38">
        <f t="shared" si="144"/>
        <v>0</v>
      </c>
      <c r="I73" s="38">
        <f t="shared" si="144"/>
        <v>0</v>
      </c>
      <c r="J73" s="38">
        <f t="shared" si="144"/>
        <v>0</v>
      </c>
      <c r="K73" s="38">
        <f t="shared" si="144"/>
        <v>0</v>
      </c>
      <c r="L73" s="38">
        <f t="shared" si="144"/>
        <v>0</v>
      </c>
      <c r="M73" s="38">
        <f t="shared" si="144"/>
        <v>0</v>
      </c>
      <c r="N73" s="38">
        <f t="shared" si="144"/>
        <v>0</v>
      </c>
      <c r="O73" s="38">
        <f t="shared" si="144"/>
        <v>0</v>
      </c>
      <c r="P73" s="38">
        <f t="shared" si="144"/>
        <v>0</v>
      </c>
      <c r="Q73" s="38">
        <f t="shared" si="144"/>
        <v>0</v>
      </c>
      <c r="R73" s="38">
        <f t="shared" si="144"/>
        <v>0</v>
      </c>
      <c r="S73" s="38">
        <f t="shared" si="144"/>
        <v>0</v>
      </c>
      <c r="T73" s="38">
        <f t="shared" ref="T73:AX73" si="145">T62+T55+T63</f>
        <v>0</v>
      </c>
      <c r="U73" s="38">
        <f t="shared" si="145"/>
        <v>0</v>
      </c>
      <c r="V73" s="38">
        <f t="shared" si="145"/>
        <v>0</v>
      </c>
      <c r="W73" s="38">
        <f t="shared" si="145"/>
        <v>0</v>
      </c>
      <c r="X73" s="38">
        <f t="shared" si="145"/>
        <v>0</v>
      </c>
      <c r="Y73" s="38">
        <f t="shared" si="145"/>
        <v>0</v>
      </c>
      <c r="Z73" s="38">
        <f t="shared" si="145"/>
        <v>0</v>
      </c>
      <c r="AA73" s="38">
        <f t="shared" si="145"/>
        <v>0</v>
      </c>
      <c r="AB73" s="38">
        <f t="shared" si="145"/>
        <v>0</v>
      </c>
      <c r="AC73" s="38">
        <f t="shared" si="145"/>
        <v>0</v>
      </c>
      <c r="AD73" s="38">
        <f t="shared" si="145"/>
        <v>0</v>
      </c>
      <c r="AE73" s="38">
        <f t="shared" si="145"/>
        <v>0</v>
      </c>
      <c r="AF73" s="38">
        <f t="shared" si="145"/>
        <v>0</v>
      </c>
      <c r="AG73" s="38">
        <f t="shared" si="145"/>
        <v>0</v>
      </c>
      <c r="AH73" s="38">
        <f t="shared" si="145"/>
        <v>0</v>
      </c>
      <c r="AI73" s="38">
        <f t="shared" si="145"/>
        <v>0</v>
      </c>
      <c r="AJ73" s="38">
        <f t="shared" si="145"/>
        <v>0</v>
      </c>
      <c r="AK73" s="38">
        <f t="shared" si="145"/>
        <v>0</v>
      </c>
      <c r="AL73" s="38">
        <f t="shared" si="145"/>
        <v>0</v>
      </c>
      <c r="AM73" s="38">
        <f t="shared" si="145"/>
        <v>0</v>
      </c>
      <c r="AN73" s="38">
        <f t="shared" si="145"/>
        <v>0</v>
      </c>
      <c r="AO73" s="38">
        <f t="shared" si="145"/>
        <v>0</v>
      </c>
      <c r="AP73" s="38">
        <f t="shared" si="145"/>
        <v>0</v>
      </c>
      <c r="AQ73" s="38">
        <f t="shared" si="145"/>
        <v>0</v>
      </c>
      <c r="AR73" s="38">
        <f t="shared" si="145"/>
        <v>0</v>
      </c>
      <c r="AS73" s="38">
        <f t="shared" si="145"/>
        <v>0</v>
      </c>
      <c r="AT73" s="38">
        <f t="shared" si="145"/>
        <v>0</v>
      </c>
      <c r="AU73" s="38">
        <f t="shared" si="145"/>
        <v>0</v>
      </c>
      <c r="AV73" s="38">
        <f t="shared" si="145"/>
        <v>0</v>
      </c>
      <c r="AW73" s="38">
        <f t="shared" si="145"/>
        <v>0</v>
      </c>
      <c r="AX73" s="38">
        <f t="shared" si="145"/>
        <v>0</v>
      </c>
      <c r="AY73" s="68">
        <f t="shared" si="137"/>
        <v>0</v>
      </c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25"/>
      <c r="BK73" s="83"/>
      <c r="BL73" s="83"/>
      <c r="BM73" s="83"/>
    </row>
    <row r="74" spans="1:79" ht="15.75" hidden="1" x14ac:dyDescent="0.25">
      <c r="C74" s="106" t="e">
        <v>#N/A</v>
      </c>
      <c r="E74" s="24"/>
      <c r="F74" s="38">
        <f t="shared" ref="F74:S74" si="146">F73+F72</f>
        <v>0</v>
      </c>
      <c r="G74" s="38">
        <f t="shared" si="146"/>
        <v>0</v>
      </c>
      <c r="H74" s="38">
        <f t="shared" si="146"/>
        <v>0</v>
      </c>
      <c r="I74" s="38">
        <f t="shared" si="146"/>
        <v>0</v>
      </c>
      <c r="J74" s="38">
        <f t="shared" si="146"/>
        <v>0</v>
      </c>
      <c r="K74" s="38">
        <f t="shared" si="146"/>
        <v>0</v>
      </c>
      <c r="L74" s="38">
        <f t="shared" si="146"/>
        <v>0</v>
      </c>
      <c r="M74" s="38">
        <f t="shared" si="146"/>
        <v>0</v>
      </c>
      <c r="N74" s="38">
        <f t="shared" si="146"/>
        <v>0</v>
      </c>
      <c r="O74" s="38">
        <f t="shared" si="146"/>
        <v>0</v>
      </c>
      <c r="P74" s="38">
        <f t="shared" si="146"/>
        <v>0</v>
      </c>
      <c r="Q74" s="38">
        <f t="shared" si="146"/>
        <v>0</v>
      </c>
      <c r="R74" s="38">
        <f t="shared" si="146"/>
        <v>0</v>
      </c>
      <c r="S74" s="38">
        <f t="shared" si="146"/>
        <v>0</v>
      </c>
      <c r="T74" s="38">
        <f t="shared" ref="T74:AX74" si="147">T73+T72</f>
        <v>0</v>
      </c>
      <c r="U74" s="38">
        <f t="shared" si="147"/>
        <v>0</v>
      </c>
      <c r="V74" s="38">
        <f t="shared" si="147"/>
        <v>0</v>
      </c>
      <c r="W74" s="38">
        <f t="shared" si="147"/>
        <v>0</v>
      </c>
      <c r="X74" s="38">
        <f t="shared" si="147"/>
        <v>0</v>
      </c>
      <c r="Y74" s="38">
        <f t="shared" si="147"/>
        <v>0</v>
      </c>
      <c r="Z74" s="38">
        <f t="shared" si="147"/>
        <v>0</v>
      </c>
      <c r="AA74" s="38">
        <f t="shared" si="147"/>
        <v>0</v>
      </c>
      <c r="AB74" s="38">
        <f t="shared" si="147"/>
        <v>0</v>
      </c>
      <c r="AC74" s="38">
        <f t="shared" si="147"/>
        <v>0</v>
      </c>
      <c r="AD74" s="38">
        <f t="shared" si="147"/>
        <v>0</v>
      </c>
      <c r="AE74" s="38">
        <f t="shared" si="147"/>
        <v>0</v>
      </c>
      <c r="AF74" s="38">
        <f t="shared" si="147"/>
        <v>0</v>
      </c>
      <c r="AG74" s="38">
        <f t="shared" si="147"/>
        <v>0</v>
      </c>
      <c r="AH74" s="38">
        <f t="shared" si="147"/>
        <v>0</v>
      </c>
      <c r="AI74" s="38">
        <f t="shared" si="147"/>
        <v>0</v>
      </c>
      <c r="AJ74" s="38">
        <f t="shared" si="147"/>
        <v>0</v>
      </c>
      <c r="AK74" s="38">
        <f t="shared" si="147"/>
        <v>0</v>
      </c>
      <c r="AL74" s="38">
        <f t="shared" si="147"/>
        <v>0</v>
      </c>
      <c r="AM74" s="38">
        <f t="shared" si="147"/>
        <v>0</v>
      </c>
      <c r="AN74" s="38">
        <f t="shared" si="147"/>
        <v>0</v>
      </c>
      <c r="AO74" s="38">
        <f t="shared" si="147"/>
        <v>0</v>
      </c>
      <c r="AP74" s="38">
        <f t="shared" si="147"/>
        <v>0</v>
      </c>
      <c r="AQ74" s="38">
        <f t="shared" si="147"/>
        <v>0</v>
      </c>
      <c r="AR74" s="38">
        <f t="shared" si="147"/>
        <v>0</v>
      </c>
      <c r="AS74" s="38">
        <f t="shared" si="147"/>
        <v>0</v>
      </c>
      <c r="AT74" s="38">
        <f t="shared" si="147"/>
        <v>0</v>
      </c>
      <c r="AU74" s="38">
        <f t="shared" si="147"/>
        <v>0</v>
      </c>
      <c r="AV74" s="38">
        <f t="shared" si="147"/>
        <v>0</v>
      </c>
      <c r="AW74" s="38">
        <f t="shared" si="147"/>
        <v>0</v>
      </c>
      <c r="AX74" s="38">
        <f t="shared" si="147"/>
        <v>0</v>
      </c>
      <c r="AY74" s="68">
        <f t="shared" si="137"/>
        <v>0</v>
      </c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25"/>
      <c r="BK74" s="83"/>
      <c r="BL74" s="83"/>
      <c r="BM74" s="83"/>
    </row>
    <row r="75" spans="1:79" ht="15.75" hidden="1" x14ac:dyDescent="0.25">
      <c r="C75" s="106" t="e">
        <v>#N/A</v>
      </c>
      <c r="E75" s="24"/>
      <c r="F75" s="83">
        <f t="shared" ref="F75:S75" si="148">F45+F52</f>
        <v>6</v>
      </c>
      <c r="G75" s="83">
        <f t="shared" si="148"/>
        <v>4</v>
      </c>
      <c r="H75" s="83">
        <f t="shared" si="148"/>
        <v>5</v>
      </c>
      <c r="I75" s="83">
        <f t="shared" si="148"/>
        <v>6</v>
      </c>
      <c r="J75" s="83">
        <f t="shared" si="148"/>
        <v>6</v>
      </c>
      <c r="K75" s="83">
        <f t="shared" si="148"/>
        <v>5</v>
      </c>
      <c r="L75" s="83">
        <f t="shared" si="148"/>
        <v>5</v>
      </c>
      <c r="M75" s="83">
        <f t="shared" si="148"/>
        <v>7</v>
      </c>
      <c r="N75" s="83">
        <f t="shared" si="148"/>
        <v>4</v>
      </c>
      <c r="O75" s="83">
        <f t="shared" si="148"/>
        <v>5</v>
      </c>
      <c r="P75" s="83">
        <f t="shared" si="148"/>
        <v>7</v>
      </c>
      <c r="Q75" s="83">
        <f t="shared" si="148"/>
        <v>7</v>
      </c>
      <c r="R75" s="83">
        <f t="shared" si="148"/>
        <v>7</v>
      </c>
      <c r="S75" s="83">
        <f t="shared" si="148"/>
        <v>7</v>
      </c>
      <c r="T75" s="89">
        <f t="shared" ref="T75:AX75" si="149">T45+T52</f>
        <v>6</v>
      </c>
      <c r="U75" s="89">
        <f t="shared" si="149"/>
        <v>6</v>
      </c>
      <c r="V75" s="89">
        <f t="shared" si="149"/>
        <v>5</v>
      </c>
      <c r="W75" s="89">
        <f t="shared" si="149"/>
        <v>5</v>
      </c>
      <c r="X75" s="89">
        <f t="shared" si="149"/>
        <v>6</v>
      </c>
      <c r="Y75" s="89">
        <f t="shared" si="149"/>
        <v>6</v>
      </c>
      <c r="Z75" s="89">
        <f t="shared" si="149"/>
        <v>6</v>
      </c>
      <c r="AA75" s="89">
        <f t="shared" si="149"/>
        <v>5</v>
      </c>
      <c r="AB75" s="89">
        <f t="shared" si="149"/>
        <v>4</v>
      </c>
      <c r="AC75" s="89">
        <f t="shared" si="149"/>
        <v>5</v>
      </c>
      <c r="AD75" s="89">
        <f t="shared" si="149"/>
        <v>5</v>
      </c>
      <c r="AE75" s="89">
        <f t="shared" si="149"/>
        <v>5</v>
      </c>
      <c r="AF75" s="89">
        <f t="shared" si="149"/>
        <v>5</v>
      </c>
      <c r="AG75" s="89">
        <f t="shared" si="149"/>
        <v>4</v>
      </c>
      <c r="AH75" s="89">
        <f t="shared" si="149"/>
        <v>4</v>
      </c>
      <c r="AI75" s="89">
        <f t="shared" si="149"/>
        <v>5</v>
      </c>
      <c r="AJ75" s="89">
        <f t="shared" si="149"/>
        <v>4</v>
      </c>
      <c r="AK75" s="89">
        <f t="shared" si="149"/>
        <v>5</v>
      </c>
      <c r="AL75" s="89">
        <f t="shared" si="149"/>
        <v>5</v>
      </c>
      <c r="AM75" s="89">
        <f t="shared" si="149"/>
        <v>6</v>
      </c>
      <c r="AN75" s="89">
        <f t="shared" si="149"/>
        <v>6</v>
      </c>
      <c r="AO75" s="89">
        <f t="shared" si="149"/>
        <v>8</v>
      </c>
      <c r="AP75" s="89">
        <f t="shared" si="149"/>
        <v>5</v>
      </c>
      <c r="AQ75" s="89">
        <f t="shared" si="149"/>
        <v>6</v>
      </c>
      <c r="AR75" s="89">
        <f t="shared" si="149"/>
        <v>5</v>
      </c>
      <c r="AS75" s="89">
        <f t="shared" si="149"/>
        <v>2</v>
      </c>
      <c r="AT75" s="89">
        <f t="shared" si="149"/>
        <v>6</v>
      </c>
      <c r="AU75" s="89">
        <f t="shared" si="149"/>
        <v>6</v>
      </c>
      <c r="AV75" s="89">
        <f t="shared" si="149"/>
        <v>6</v>
      </c>
      <c r="AW75" s="89">
        <f t="shared" si="149"/>
        <v>5</v>
      </c>
      <c r="AX75" s="89">
        <f t="shared" si="149"/>
        <v>6</v>
      </c>
      <c r="AY75" s="68">
        <f t="shared" si="137"/>
        <v>81</v>
      </c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25"/>
      <c r="BK75" s="83"/>
      <c r="BL75" s="83"/>
      <c r="BM75" s="83"/>
    </row>
    <row r="76" spans="1:79" ht="15.75" hidden="1" x14ac:dyDescent="0.25">
      <c r="C76" s="106" t="e">
        <v>#N/A</v>
      </c>
      <c r="E76" s="24"/>
      <c r="F76" s="83">
        <f t="shared" ref="F76:S76" si="150">F50+F53+F62+F60+F59+F58</f>
        <v>0</v>
      </c>
      <c r="G76" s="83">
        <f t="shared" si="150"/>
        <v>0</v>
      </c>
      <c r="H76" s="83">
        <f t="shared" si="150"/>
        <v>0</v>
      </c>
      <c r="I76" s="83">
        <f t="shared" si="150"/>
        <v>0</v>
      </c>
      <c r="J76" s="83">
        <f t="shared" si="150"/>
        <v>0</v>
      </c>
      <c r="K76" s="83">
        <f t="shared" si="150"/>
        <v>0</v>
      </c>
      <c r="L76" s="83">
        <f t="shared" si="150"/>
        <v>0</v>
      </c>
      <c r="M76" s="83">
        <f t="shared" si="150"/>
        <v>0</v>
      </c>
      <c r="N76" s="83">
        <f t="shared" si="150"/>
        <v>0</v>
      </c>
      <c r="O76" s="83">
        <f t="shared" si="150"/>
        <v>0</v>
      </c>
      <c r="P76" s="83">
        <f t="shared" si="150"/>
        <v>0</v>
      </c>
      <c r="Q76" s="83">
        <f t="shared" si="150"/>
        <v>0</v>
      </c>
      <c r="R76" s="83">
        <f t="shared" si="150"/>
        <v>0</v>
      </c>
      <c r="S76" s="83">
        <f t="shared" si="150"/>
        <v>0</v>
      </c>
      <c r="T76" s="89">
        <f t="shared" ref="T76:AX76" si="151">T50+T53+T62+T60+T59+T58</f>
        <v>0</v>
      </c>
      <c r="U76" s="89">
        <f t="shared" si="151"/>
        <v>0</v>
      </c>
      <c r="V76" s="89">
        <f t="shared" si="151"/>
        <v>0</v>
      </c>
      <c r="W76" s="89">
        <f t="shared" si="151"/>
        <v>0</v>
      </c>
      <c r="X76" s="89">
        <f t="shared" si="151"/>
        <v>0</v>
      </c>
      <c r="Y76" s="89">
        <f t="shared" si="151"/>
        <v>0</v>
      </c>
      <c r="Z76" s="89">
        <f t="shared" si="151"/>
        <v>0</v>
      </c>
      <c r="AA76" s="89">
        <f t="shared" si="151"/>
        <v>0</v>
      </c>
      <c r="AB76" s="89">
        <f t="shared" si="151"/>
        <v>0</v>
      </c>
      <c r="AC76" s="89">
        <f t="shared" si="151"/>
        <v>0</v>
      </c>
      <c r="AD76" s="89">
        <f t="shared" si="151"/>
        <v>0</v>
      </c>
      <c r="AE76" s="89">
        <f t="shared" si="151"/>
        <v>0</v>
      </c>
      <c r="AF76" s="89">
        <f t="shared" si="151"/>
        <v>0</v>
      </c>
      <c r="AG76" s="89">
        <f t="shared" si="151"/>
        <v>0</v>
      </c>
      <c r="AH76" s="89">
        <f t="shared" si="151"/>
        <v>0</v>
      </c>
      <c r="AI76" s="89">
        <f t="shared" si="151"/>
        <v>0</v>
      </c>
      <c r="AJ76" s="89">
        <f t="shared" si="151"/>
        <v>0</v>
      </c>
      <c r="AK76" s="89">
        <f t="shared" si="151"/>
        <v>0</v>
      </c>
      <c r="AL76" s="89">
        <f t="shared" si="151"/>
        <v>0</v>
      </c>
      <c r="AM76" s="89">
        <f t="shared" si="151"/>
        <v>0</v>
      </c>
      <c r="AN76" s="89">
        <f t="shared" si="151"/>
        <v>0</v>
      </c>
      <c r="AO76" s="89">
        <f t="shared" si="151"/>
        <v>0</v>
      </c>
      <c r="AP76" s="89">
        <f t="shared" si="151"/>
        <v>0</v>
      </c>
      <c r="AQ76" s="89">
        <f t="shared" si="151"/>
        <v>0</v>
      </c>
      <c r="AR76" s="89">
        <f t="shared" si="151"/>
        <v>0</v>
      </c>
      <c r="AS76" s="89">
        <f t="shared" si="151"/>
        <v>4</v>
      </c>
      <c r="AT76" s="89">
        <f t="shared" si="151"/>
        <v>0</v>
      </c>
      <c r="AU76" s="89">
        <f t="shared" si="151"/>
        <v>0</v>
      </c>
      <c r="AV76" s="89">
        <f t="shared" si="151"/>
        <v>0</v>
      </c>
      <c r="AW76" s="89">
        <f t="shared" si="151"/>
        <v>0</v>
      </c>
      <c r="AX76" s="89">
        <f t="shared" si="151"/>
        <v>0</v>
      </c>
      <c r="AY76" s="68">
        <f t="shared" si="137"/>
        <v>0</v>
      </c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25"/>
      <c r="BK76" s="83"/>
      <c r="BL76" s="83"/>
      <c r="BM76" s="83"/>
    </row>
    <row r="77" spans="1:79" ht="15.75" hidden="1" x14ac:dyDescent="0.25">
      <c r="C77" s="106" t="e">
        <v>#N/A</v>
      </c>
      <c r="F77" s="38">
        <f t="shared" ref="F77:S77" si="152">F76+F75</f>
        <v>6</v>
      </c>
      <c r="G77" s="38">
        <f t="shared" si="152"/>
        <v>4</v>
      </c>
      <c r="H77" s="38">
        <f t="shared" si="152"/>
        <v>5</v>
      </c>
      <c r="I77" s="38">
        <f t="shared" si="152"/>
        <v>6</v>
      </c>
      <c r="J77" s="38">
        <f t="shared" si="152"/>
        <v>6</v>
      </c>
      <c r="K77" s="38">
        <f t="shared" si="152"/>
        <v>5</v>
      </c>
      <c r="L77" s="38">
        <f t="shared" si="152"/>
        <v>5</v>
      </c>
      <c r="M77" s="38">
        <f t="shared" si="152"/>
        <v>7</v>
      </c>
      <c r="N77" s="38">
        <f t="shared" si="152"/>
        <v>4</v>
      </c>
      <c r="O77" s="38">
        <f t="shared" si="152"/>
        <v>5</v>
      </c>
      <c r="P77" s="38">
        <f t="shared" si="152"/>
        <v>7</v>
      </c>
      <c r="Q77" s="38">
        <f t="shared" si="152"/>
        <v>7</v>
      </c>
      <c r="R77" s="38">
        <f t="shared" si="152"/>
        <v>7</v>
      </c>
      <c r="S77" s="38">
        <f t="shared" si="152"/>
        <v>7</v>
      </c>
      <c r="T77" s="38">
        <f t="shared" ref="T77:AX77" si="153">T76+T75</f>
        <v>6</v>
      </c>
      <c r="U77" s="38">
        <f t="shared" si="153"/>
        <v>6</v>
      </c>
      <c r="V77" s="38">
        <f t="shared" si="153"/>
        <v>5</v>
      </c>
      <c r="W77" s="38">
        <f t="shared" si="153"/>
        <v>5</v>
      </c>
      <c r="X77" s="38">
        <f t="shared" si="153"/>
        <v>6</v>
      </c>
      <c r="Y77" s="38">
        <f t="shared" si="153"/>
        <v>6</v>
      </c>
      <c r="Z77" s="38">
        <f t="shared" si="153"/>
        <v>6</v>
      </c>
      <c r="AA77" s="38">
        <f t="shared" si="153"/>
        <v>5</v>
      </c>
      <c r="AB77" s="38">
        <f t="shared" si="153"/>
        <v>4</v>
      </c>
      <c r="AC77" s="38">
        <f t="shared" si="153"/>
        <v>5</v>
      </c>
      <c r="AD77" s="38">
        <f t="shared" si="153"/>
        <v>5</v>
      </c>
      <c r="AE77" s="38">
        <f t="shared" si="153"/>
        <v>5</v>
      </c>
      <c r="AF77" s="38">
        <f t="shared" si="153"/>
        <v>5</v>
      </c>
      <c r="AG77" s="38">
        <f t="shared" si="153"/>
        <v>4</v>
      </c>
      <c r="AH77" s="38">
        <f t="shared" si="153"/>
        <v>4</v>
      </c>
      <c r="AI77" s="38">
        <f t="shared" si="153"/>
        <v>5</v>
      </c>
      <c r="AJ77" s="38">
        <f t="shared" si="153"/>
        <v>4</v>
      </c>
      <c r="AK77" s="38">
        <f t="shared" si="153"/>
        <v>5</v>
      </c>
      <c r="AL77" s="38">
        <f t="shared" si="153"/>
        <v>5</v>
      </c>
      <c r="AM77" s="38">
        <f t="shared" si="153"/>
        <v>6</v>
      </c>
      <c r="AN77" s="38">
        <f t="shared" si="153"/>
        <v>6</v>
      </c>
      <c r="AO77" s="38">
        <f t="shared" si="153"/>
        <v>8</v>
      </c>
      <c r="AP77" s="38">
        <f t="shared" si="153"/>
        <v>5</v>
      </c>
      <c r="AQ77" s="38">
        <f t="shared" si="153"/>
        <v>6</v>
      </c>
      <c r="AR77" s="38">
        <f t="shared" si="153"/>
        <v>5</v>
      </c>
      <c r="AS77" s="38">
        <f t="shared" si="153"/>
        <v>6</v>
      </c>
      <c r="AT77" s="38">
        <f t="shared" si="153"/>
        <v>6</v>
      </c>
      <c r="AU77" s="38">
        <f t="shared" si="153"/>
        <v>6</v>
      </c>
      <c r="AV77" s="38">
        <f t="shared" si="153"/>
        <v>6</v>
      </c>
      <c r="AW77" s="38">
        <f t="shared" si="153"/>
        <v>5</v>
      </c>
      <c r="AX77" s="38">
        <f t="shared" si="153"/>
        <v>6</v>
      </c>
      <c r="AY77" s="68">
        <f t="shared" si="137"/>
        <v>81</v>
      </c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25"/>
      <c r="BK77" s="83"/>
      <c r="BL77" s="83"/>
      <c r="BM77" s="83"/>
    </row>
    <row r="78" spans="1:79" ht="15.75" hidden="1" x14ac:dyDescent="0.25">
      <c r="C78" s="106" t="e">
        <v>#N/A</v>
      </c>
      <c r="F78" s="83">
        <f t="shared" ref="F78:S78" si="154">F46</f>
        <v>4</v>
      </c>
      <c r="G78" s="83">
        <f t="shared" si="154"/>
        <v>4</v>
      </c>
      <c r="H78" s="83">
        <f t="shared" si="154"/>
        <v>4</v>
      </c>
      <c r="I78" s="83">
        <f t="shared" si="154"/>
        <v>4</v>
      </c>
      <c r="J78" s="83">
        <f t="shared" si="154"/>
        <v>4</v>
      </c>
      <c r="K78" s="83">
        <f t="shared" si="154"/>
        <v>4</v>
      </c>
      <c r="L78" s="83">
        <f t="shared" si="154"/>
        <v>4</v>
      </c>
      <c r="M78" s="83">
        <f t="shared" si="154"/>
        <v>4</v>
      </c>
      <c r="N78" s="83">
        <f t="shared" si="154"/>
        <v>4</v>
      </c>
      <c r="O78" s="83">
        <f t="shared" si="154"/>
        <v>4</v>
      </c>
      <c r="P78" s="83">
        <f t="shared" si="154"/>
        <v>4</v>
      </c>
      <c r="Q78" s="83">
        <f t="shared" si="154"/>
        <v>4</v>
      </c>
      <c r="R78" s="83">
        <f t="shared" si="154"/>
        <v>4</v>
      </c>
      <c r="S78" s="83">
        <f t="shared" si="154"/>
        <v>4</v>
      </c>
      <c r="T78" s="89">
        <f t="shared" ref="T78:AX78" si="155">T46</f>
        <v>3</v>
      </c>
      <c r="U78" s="89">
        <f t="shared" si="155"/>
        <v>4</v>
      </c>
      <c r="V78" s="89">
        <f t="shared" si="155"/>
        <v>4</v>
      </c>
      <c r="W78" s="89">
        <f t="shared" si="155"/>
        <v>4</v>
      </c>
      <c r="X78" s="89">
        <f t="shared" si="155"/>
        <v>4</v>
      </c>
      <c r="Y78" s="89">
        <f t="shared" si="155"/>
        <v>4</v>
      </c>
      <c r="Z78" s="89">
        <f t="shared" si="155"/>
        <v>4</v>
      </c>
      <c r="AA78" s="89">
        <f t="shared" si="155"/>
        <v>2</v>
      </c>
      <c r="AB78" s="89">
        <f t="shared" si="155"/>
        <v>4</v>
      </c>
      <c r="AC78" s="89">
        <f t="shared" si="155"/>
        <v>4</v>
      </c>
      <c r="AD78" s="89">
        <f t="shared" si="155"/>
        <v>4</v>
      </c>
      <c r="AE78" s="89">
        <f t="shared" si="155"/>
        <v>4</v>
      </c>
      <c r="AF78" s="89">
        <f t="shared" si="155"/>
        <v>4</v>
      </c>
      <c r="AG78" s="89">
        <f t="shared" si="155"/>
        <v>4</v>
      </c>
      <c r="AH78" s="89">
        <f t="shared" si="155"/>
        <v>4</v>
      </c>
      <c r="AI78" s="89">
        <f t="shared" si="155"/>
        <v>3</v>
      </c>
      <c r="AJ78" s="89">
        <f t="shared" si="155"/>
        <v>4</v>
      </c>
      <c r="AK78" s="89">
        <f t="shared" si="155"/>
        <v>4</v>
      </c>
      <c r="AL78" s="89">
        <f t="shared" si="155"/>
        <v>4</v>
      </c>
      <c r="AM78" s="89">
        <f t="shared" si="155"/>
        <v>4</v>
      </c>
      <c r="AN78" s="89">
        <f t="shared" si="155"/>
        <v>3</v>
      </c>
      <c r="AO78" s="89">
        <f t="shared" si="155"/>
        <v>5</v>
      </c>
      <c r="AP78" s="89">
        <f t="shared" si="155"/>
        <v>4</v>
      </c>
      <c r="AQ78" s="89">
        <f t="shared" si="155"/>
        <v>6</v>
      </c>
      <c r="AR78" s="89">
        <f t="shared" si="155"/>
        <v>5</v>
      </c>
      <c r="AS78" s="89">
        <f t="shared" si="155"/>
        <v>4</v>
      </c>
      <c r="AT78" s="89">
        <f t="shared" si="155"/>
        <v>4</v>
      </c>
      <c r="AU78" s="89">
        <f t="shared" si="155"/>
        <v>4</v>
      </c>
      <c r="AV78" s="89">
        <f t="shared" si="155"/>
        <v>3</v>
      </c>
      <c r="AW78" s="89">
        <f t="shared" si="155"/>
        <v>4</v>
      </c>
      <c r="AX78" s="89">
        <f t="shared" si="155"/>
        <v>5</v>
      </c>
      <c r="AY78" s="68">
        <f t="shared" si="137"/>
        <v>56</v>
      </c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25"/>
      <c r="BK78" s="83"/>
      <c r="BL78" s="83"/>
      <c r="BM78" s="83"/>
    </row>
    <row r="79" spans="1:79" ht="15.75" hidden="1" x14ac:dyDescent="0.25">
      <c r="C79" s="106" t="e">
        <v>#N/A</v>
      </c>
      <c r="F79" s="83">
        <f t="shared" ref="F79:S79" si="156">F63+F61+F54+F52+F57+F51</f>
        <v>0</v>
      </c>
      <c r="G79" s="83">
        <f t="shared" si="156"/>
        <v>0</v>
      </c>
      <c r="H79" s="83">
        <f t="shared" si="156"/>
        <v>0</v>
      </c>
      <c r="I79" s="83">
        <f t="shared" si="156"/>
        <v>0</v>
      </c>
      <c r="J79" s="83">
        <f t="shared" si="156"/>
        <v>0</v>
      </c>
      <c r="K79" s="83">
        <f t="shared" si="156"/>
        <v>0</v>
      </c>
      <c r="L79" s="83">
        <f t="shared" si="156"/>
        <v>0</v>
      </c>
      <c r="M79" s="83">
        <f t="shared" si="156"/>
        <v>0</v>
      </c>
      <c r="N79" s="83">
        <f t="shared" si="156"/>
        <v>0</v>
      </c>
      <c r="O79" s="83">
        <f t="shared" si="156"/>
        <v>0</v>
      </c>
      <c r="P79" s="83">
        <f t="shared" si="156"/>
        <v>0</v>
      </c>
      <c r="Q79" s="83">
        <f t="shared" si="156"/>
        <v>0</v>
      </c>
      <c r="R79" s="83">
        <f t="shared" si="156"/>
        <v>0</v>
      </c>
      <c r="S79" s="83">
        <f t="shared" si="156"/>
        <v>0</v>
      </c>
      <c r="T79" s="89">
        <f t="shared" ref="T79:AX79" si="157">T63+T61+T54+T52+T57+T51</f>
        <v>0</v>
      </c>
      <c r="U79" s="89">
        <f t="shared" si="157"/>
        <v>0</v>
      </c>
      <c r="V79" s="89">
        <f t="shared" si="157"/>
        <v>0</v>
      </c>
      <c r="W79" s="89">
        <f t="shared" si="157"/>
        <v>0</v>
      </c>
      <c r="X79" s="89">
        <f t="shared" si="157"/>
        <v>0</v>
      </c>
      <c r="Y79" s="89">
        <f t="shared" si="157"/>
        <v>0</v>
      </c>
      <c r="Z79" s="89">
        <f t="shared" si="157"/>
        <v>0</v>
      </c>
      <c r="AA79" s="89">
        <f t="shared" si="157"/>
        <v>0</v>
      </c>
      <c r="AB79" s="89">
        <f t="shared" si="157"/>
        <v>0</v>
      </c>
      <c r="AC79" s="89">
        <f t="shared" si="157"/>
        <v>0</v>
      </c>
      <c r="AD79" s="89">
        <f t="shared" si="157"/>
        <v>0</v>
      </c>
      <c r="AE79" s="89">
        <f t="shared" si="157"/>
        <v>0</v>
      </c>
      <c r="AF79" s="89">
        <f t="shared" si="157"/>
        <v>0</v>
      </c>
      <c r="AG79" s="89">
        <f t="shared" si="157"/>
        <v>0</v>
      </c>
      <c r="AH79" s="89">
        <f t="shared" si="157"/>
        <v>0</v>
      </c>
      <c r="AI79" s="89">
        <f t="shared" si="157"/>
        <v>0</v>
      </c>
      <c r="AJ79" s="89">
        <f t="shared" si="157"/>
        <v>0</v>
      </c>
      <c r="AK79" s="89">
        <f t="shared" si="157"/>
        <v>0</v>
      </c>
      <c r="AL79" s="89">
        <f t="shared" si="157"/>
        <v>0</v>
      </c>
      <c r="AM79" s="89">
        <f t="shared" si="157"/>
        <v>0</v>
      </c>
      <c r="AN79" s="89">
        <f t="shared" si="157"/>
        <v>0</v>
      </c>
      <c r="AO79" s="89">
        <f t="shared" si="157"/>
        <v>0</v>
      </c>
      <c r="AP79" s="89">
        <f t="shared" si="157"/>
        <v>0</v>
      </c>
      <c r="AQ79" s="89">
        <f t="shared" si="157"/>
        <v>0</v>
      </c>
      <c r="AR79" s="89">
        <f t="shared" si="157"/>
        <v>0</v>
      </c>
      <c r="AS79" s="89">
        <f t="shared" si="157"/>
        <v>0</v>
      </c>
      <c r="AT79" s="89">
        <f t="shared" si="157"/>
        <v>0</v>
      </c>
      <c r="AU79" s="89">
        <f t="shared" si="157"/>
        <v>0</v>
      </c>
      <c r="AV79" s="89">
        <f t="shared" si="157"/>
        <v>0</v>
      </c>
      <c r="AW79" s="89">
        <f t="shared" si="157"/>
        <v>0</v>
      </c>
      <c r="AX79" s="89">
        <f t="shared" si="157"/>
        <v>0</v>
      </c>
      <c r="AY79" s="68">
        <f t="shared" si="137"/>
        <v>0</v>
      </c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25"/>
      <c r="BK79" s="83"/>
      <c r="BL79" s="83"/>
      <c r="BM79" s="83"/>
    </row>
    <row r="80" spans="1:79" ht="15.75" hidden="1" x14ac:dyDescent="0.25">
      <c r="C80" s="106" t="e">
        <v>#N/A</v>
      </c>
      <c r="F80" s="38">
        <f t="shared" ref="F80:S80" si="158">F79+F78</f>
        <v>4</v>
      </c>
      <c r="G80" s="38">
        <f t="shared" si="158"/>
        <v>4</v>
      </c>
      <c r="H80" s="38">
        <f t="shared" si="158"/>
        <v>4</v>
      </c>
      <c r="I80" s="38">
        <f t="shared" si="158"/>
        <v>4</v>
      </c>
      <c r="J80" s="38">
        <f t="shared" si="158"/>
        <v>4</v>
      </c>
      <c r="K80" s="38">
        <f t="shared" si="158"/>
        <v>4</v>
      </c>
      <c r="L80" s="38">
        <f t="shared" si="158"/>
        <v>4</v>
      </c>
      <c r="M80" s="38">
        <f t="shared" si="158"/>
        <v>4</v>
      </c>
      <c r="N80" s="38">
        <f t="shared" si="158"/>
        <v>4</v>
      </c>
      <c r="O80" s="38">
        <f t="shared" si="158"/>
        <v>4</v>
      </c>
      <c r="P80" s="38">
        <f t="shared" si="158"/>
        <v>4</v>
      </c>
      <c r="Q80" s="38">
        <f t="shared" si="158"/>
        <v>4</v>
      </c>
      <c r="R80" s="38">
        <f t="shared" si="158"/>
        <v>4</v>
      </c>
      <c r="S80" s="38">
        <f t="shared" si="158"/>
        <v>4</v>
      </c>
      <c r="T80" s="38">
        <f t="shared" ref="T80:AX80" si="159">T79+T78</f>
        <v>3</v>
      </c>
      <c r="U80" s="38">
        <f t="shared" si="159"/>
        <v>4</v>
      </c>
      <c r="V80" s="38">
        <f t="shared" si="159"/>
        <v>4</v>
      </c>
      <c r="W80" s="38">
        <f t="shared" si="159"/>
        <v>4</v>
      </c>
      <c r="X80" s="38">
        <f t="shared" si="159"/>
        <v>4</v>
      </c>
      <c r="Y80" s="38">
        <f t="shared" si="159"/>
        <v>4</v>
      </c>
      <c r="Z80" s="38">
        <f t="shared" si="159"/>
        <v>4</v>
      </c>
      <c r="AA80" s="38">
        <f t="shared" si="159"/>
        <v>2</v>
      </c>
      <c r="AB80" s="38">
        <f t="shared" si="159"/>
        <v>4</v>
      </c>
      <c r="AC80" s="38">
        <f t="shared" si="159"/>
        <v>4</v>
      </c>
      <c r="AD80" s="38">
        <f t="shared" si="159"/>
        <v>4</v>
      </c>
      <c r="AE80" s="38">
        <f t="shared" si="159"/>
        <v>4</v>
      </c>
      <c r="AF80" s="38">
        <f t="shared" si="159"/>
        <v>4</v>
      </c>
      <c r="AG80" s="38">
        <f t="shared" si="159"/>
        <v>4</v>
      </c>
      <c r="AH80" s="38">
        <f t="shared" si="159"/>
        <v>4</v>
      </c>
      <c r="AI80" s="38">
        <f t="shared" si="159"/>
        <v>3</v>
      </c>
      <c r="AJ80" s="38">
        <f t="shared" si="159"/>
        <v>4</v>
      </c>
      <c r="AK80" s="38">
        <f t="shared" si="159"/>
        <v>4</v>
      </c>
      <c r="AL80" s="38">
        <f t="shared" si="159"/>
        <v>4</v>
      </c>
      <c r="AM80" s="38">
        <f t="shared" si="159"/>
        <v>4</v>
      </c>
      <c r="AN80" s="38">
        <f t="shared" si="159"/>
        <v>3</v>
      </c>
      <c r="AO80" s="38">
        <f t="shared" si="159"/>
        <v>5</v>
      </c>
      <c r="AP80" s="38">
        <f t="shared" si="159"/>
        <v>4</v>
      </c>
      <c r="AQ80" s="38">
        <f t="shared" si="159"/>
        <v>6</v>
      </c>
      <c r="AR80" s="38">
        <f t="shared" si="159"/>
        <v>5</v>
      </c>
      <c r="AS80" s="38">
        <f t="shared" si="159"/>
        <v>4</v>
      </c>
      <c r="AT80" s="38">
        <f t="shared" si="159"/>
        <v>4</v>
      </c>
      <c r="AU80" s="38">
        <f t="shared" si="159"/>
        <v>4</v>
      </c>
      <c r="AV80" s="38">
        <f t="shared" si="159"/>
        <v>3</v>
      </c>
      <c r="AW80" s="38">
        <f t="shared" si="159"/>
        <v>4</v>
      </c>
      <c r="AX80" s="38">
        <f t="shared" si="159"/>
        <v>5</v>
      </c>
      <c r="AY80" s="68">
        <f t="shared" si="137"/>
        <v>56</v>
      </c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25"/>
      <c r="BK80" s="83"/>
      <c r="BL80" s="83"/>
      <c r="BM80" s="83"/>
    </row>
    <row r="81" spans="3:66" ht="15.75" hidden="1" x14ac:dyDescent="0.25">
      <c r="C81" s="106" t="e">
        <v>#N/A</v>
      </c>
      <c r="F81" s="38">
        <f t="shared" ref="F81:S81" si="160">F78+F75+F72+F69</f>
        <v>22</v>
      </c>
      <c r="G81" s="38">
        <f t="shared" si="160"/>
        <v>21</v>
      </c>
      <c r="H81" s="38">
        <f t="shared" si="160"/>
        <v>22</v>
      </c>
      <c r="I81" s="38">
        <f t="shared" si="160"/>
        <v>24</v>
      </c>
      <c r="J81" s="38">
        <f t="shared" si="160"/>
        <v>23</v>
      </c>
      <c r="K81" s="38">
        <f t="shared" si="160"/>
        <v>23</v>
      </c>
      <c r="L81" s="38">
        <f t="shared" si="160"/>
        <v>23</v>
      </c>
      <c r="M81" s="38">
        <f t="shared" si="160"/>
        <v>23</v>
      </c>
      <c r="N81" s="38">
        <f t="shared" si="160"/>
        <v>22</v>
      </c>
      <c r="O81" s="38">
        <f t="shared" si="160"/>
        <v>23</v>
      </c>
      <c r="P81" s="38">
        <f t="shared" si="160"/>
        <v>25</v>
      </c>
      <c r="Q81" s="38">
        <f t="shared" si="160"/>
        <v>25</v>
      </c>
      <c r="R81" s="38">
        <f t="shared" si="160"/>
        <v>25</v>
      </c>
      <c r="S81" s="38">
        <f t="shared" si="160"/>
        <v>24</v>
      </c>
      <c r="T81" s="38">
        <f t="shared" ref="T81:AX81" si="161">T78+T75+T72+T69</f>
        <v>21</v>
      </c>
      <c r="U81" s="38">
        <f t="shared" si="161"/>
        <v>22</v>
      </c>
      <c r="V81" s="38">
        <f t="shared" si="161"/>
        <v>23</v>
      </c>
      <c r="W81" s="38">
        <f t="shared" si="161"/>
        <v>23</v>
      </c>
      <c r="X81" s="38">
        <f t="shared" si="161"/>
        <v>24</v>
      </c>
      <c r="Y81" s="38">
        <f t="shared" si="161"/>
        <v>24</v>
      </c>
      <c r="Z81" s="38">
        <f t="shared" si="161"/>
        <v>25</v>
      </c>
      <c r="AA81" s="38">
        <f t="shared" si="161"/>
        <v>20</v>
      </c>
      <c r="AB81" s="38">
        <f t="shared" si="161"/>
        <v>23</v>
      </c>
      <c r="AC81" s="38">
        <f t="shared" si="161"/>
        <v>24</v>
      </c>
      <c r="AD81" s="38">
        <f t="shared" si="161"/>
        <v>24</v>
      </c>
      <c r="AE81" s="38">
        <f t="shared" si="161"/>
        <v>27</v>
      </c>
      <c r="AF81" s="38">
        <f t="shared" si="161"/>
        <v>27</v>
      </c>
      <c r="AG81" s="38">
        <f t="shared" si="161"/>
        <v>27</v>
      </c>
      <c r="AH81" s="38">
        <f t="shared" si="161"/>
        <v>19</v>
      </c>
      <c r="AI81" s="38">
        <f t="shared" si="161"/>
        <v>23</v>
      </c>
      <c r="AJ81" s="38">
        <f t="shared" si="161"/>
        <v>22</v>
      </c>
      <c r="AK81" s="38">
        <f t="shared" si="161"/>
        <v>24</v>
      </c>
      <c r="AL81" s="38">
        <f t="shared" si="161"/>
        <v>24</v>
      </c>
      <c r="AM81" s="38">
        <f t="shared" si="161"/>
        <v>25</v>
      </c>
      <c r="AN81" s="38">
        <f t="shared" si="161"/>
        <v>25</v>
      </c>
      <c r="AO81" s="38">
        <f t="shared" si="161"/>
        <v>26</v>
      </c>
      <c r="AP81" s="38">
        <f t="shared" si="161"/>
        <v>25</v>
      </c>
      <c r="AQ81" s="38">
        <f t="shared" si="161"/>
        <v>27</v>
      </c>
      <c r="AR81" s="38">
        <f t="shared" si="161"/>
        <v>27</v>
      </c>
      <c r="AS81" s="38">
        <f t="shared" si="161"/>
        <v>28</v>
      </c>
      <c r="AT81" s="38">
        <f t="shared" si="161"/>
        <v>27</v>
      </c>
      <c r="AU81" s="38">
        <f t="shared" si="161"/>
        <v>25</v>
      </c>
      <c r="AV81" s="38">
        <f t="shared" si="161"/>
        <v>22</v>
      </c>
      <c r="AW81" s="38">
        <f t="shared" si="161"/>
        <v>25</v>
      </c>
      <c r="AX81" s="38">
        <f t="shared" si="161"/>
        <v>29</v>
      </c>
      <c r="AY81" s="68">
        <f t="shared" si="137"/>
        <v>325</v>
      </c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25"/>
      <c r="BK81" s="83"/>
      <c r="BL81" s="83"/>
      <c r="BM81" s="83"/>
    </row>
    <row r="82" spans="3:66" ht="15.75" hidden="1" x14ac:dyDescent="0.25">
      <c r="C82" s="106" t="e">
        <v>#N/A</v>
      </c>
      <c r="F82" s="38">
        <f t="shared" ref="F82:S82" si="162">F79+F76+F73+F70</f>
        <v>0</v>
      </c>
      <c r="G82" s="38">
        <f t="shared" si="162"/>
        <v>0</v>
      </c>
      <c r="H82" s="38">
        <f t="shared" si="162"/>
        <v>0</v>
      </c>
      <c r="I82" s="38">
        <f t="shared" si="162"/>
        <v>0</v>
      </c>
      <c r="J82" s="38">
        <f t="shared" si="162"/>
        <v>0</v>
      </c>
      <c r="K82" s="38">
        <f t="shared" si="162"/>
        <v>0</v>
      </c>
      <c r="L82" s="38">
        <f t="shared" si="162"/>
        <v>0</v>
      </c>
      <c r="M82" s="38">
        <f t="shared" si="162"/>
        <v>0</v>
      </c>
      <c r="N82" s="38">
        <f t="shared" si="162"/>
        <v>0</v>
      </c>
      <c r="O82" s="38">
        <f t="shared" si="162"/>
        <v>0</v>
      </c>
      <c r="P82" s="38">
        <f t="shared" si="162"/>
        <v>0</v>
      </c>
      <c r="Q82" s="38">
        <f t="shared" si="162"/>
        <v>0</v>
      </c>
      <c r="R82" s="38">
        <f t="shared" si="162"/>
        <v>0</v>
      </c>
      <c r="S82" s="38">
        <f t="shared" si="162"/>
        <v>0</v>
      </c>
      <c r="T82" s="38">
        <f t="shared" ref="T82:AX82" si="163">T79+T76+T73+T70</f>
        <v>0</v>
      </c>
      <c r="U82" s="38">
        <f t="shared" si="163"/>
        <v>0</v>
      </c>
      <c r="V82" s="38">
        <f t="shared" si="163"/>
        <v>0</v>
      </c>
      <c r="W82" s="38">
        <f t="shared" si="163"/>
        <v>0</v>
      </c>
      <c r="X82" s="38">
        <f t="shared" si="163"/>
        <v>0</v>
      </c>
      <c r="Y82" s="38">
        <f t="shared" si="163"/>
        <v>0</v>
      </c>
      <c r="Z82" s="38">
        <f t="shared" si="163"/>
        <v>0</v>
      </c>
      <c r="AA82" s="38">
        <f t="shared" si="163"/>
        <v>0</v>
      </c>
      <c r="AB82" s="38">
        <f t="shared" si="163"/>
        <v>0</v>
      </c>
      <c r="AC82" s="38">
        <f t="shared" si="163"/>
        <v>0</v>
      </c>
      <c r="AD82" s="38">
        <f t="shared" si="163"/>
        <v>0</v>
      </c>
      <c r="AE82" s="38">
        <f t="shared" si="163"/>
        <v>0</v>
      </c>
      <c r="AF82" s="38">
        <f t="shared" si="163"/>
        <v>0</v>
      </c>
      <c r="AG82" s="38">
        <f t="shared" si="163"/>
        <v>0</v>
      </c>
      <c r="AH82" s="38">
        <f t="shared" si="163"/>
        <v>0</v>
      </c>
      <c r="AI82" s="38">
        <f t="shared" si="163"/>
        <v>0</v>
      </c>
      <c r="AJ82" s="38">
        <f t="shared" si="163"/>
        <v>0</v>
      </c>
      <c r="AK82" s="38">
        <f t="shared" si="163"/>
        <v>0</v>
      </c>
      <c r="AL82" s="38">
        <f t="shared" si="163"/>
        <v>0</v>
      </c>
      <c r="AM82" s="38">
        <f t="shared" si="163"/>
        <v>0</v>
      </c>
      <c r="AN82" s="38">
        <f t="shared" si="163"/>
        <v>0</v>
      </c>
      <c r="AO82" s="38">
        <f t="shared" si="163"/>
        <v>0</v>
      </c>
      <c r="AP82" s="38">
        <f t="shared" si="163"/>
        <v>0</v>
      </c>
      <c r="AQ82" s="38">
        <f t="shared" si="163"/>
        <v>0</v>
      </c>
      <c r="AR82" s="38">
        <f t="shared" si="163"/>
        <v>0</v>
      </c>
      <c r="AS82" s="38">
        <f t="shared" si="163"/>
        <v>4</v>
      </c>
      <c r="AT82" s="38">
        <f t="shared" si="163"/>
        <v>0</v>
      </c>
      <c r="AU82" s="38">
        <f t="shared" si="163"/>
        <v>0</v>
      </c>
      <c r="AV82" s="38">
        <f t="shared" si="163"/>
        <v>0</v>
      </c>
      <c r="AW82" s="38">
        <f t="shared" si="163"/>
        <v>0</v>
      </c>
      <c r="AX82" s="38">
        <f t="shared" si="163"/>
        <v>0</v>
      </c>
      <c r="AY82" s="68">
        <f t="shared" si="137"/>
        <v>0</v>
      </c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25"/>
      <c r="BK82" s="83"/>
      <c r="BL82" s="83"/>
      <c r="BM82" s="83"/>
    </row>
    <row r="83" spans="3:66" ht="15.75" hidden="1" x14ac:dyDescent="0.25">
      <c r="C83" s="106" t="e">
        <v>#N/A</v>
      </c>
      <c r="F83" s="38">
        <f t="shared" ref="F83:S83" si="164">F82+F81</f>
        <v>22</v>
      </c>
      <c r="G83" s="38">
        <f t="shared" si="164"/>
        <v>21</v>
      </c>
      <c r="H83" s="38">
        <f t="shared" si="164"/>
        <v>22</v>
      </c>
      <c r="I83" s="38">
        <f t="shared" si="164"/>
        <v>24</v>
      </c>
      <c r="J83" s="38">
        <f t="shared" si="164"/>
        <v>23</v>
      </c>
      <c r="K83" s="38">
        <f t="shared" si="164"/>
        <v>23</v>
      </c>
      <c r="L83" s="38">
        <f t="shared" si="164"/>
        <v>23</v>
      </c>
      <c r="M83" s="38">
        <f t="shared" si="164"/>
        <v>23</v>
      </c>
      <c r="N83" s="38">
        <f t="shared" si="164"/>
        <v>22</v>
      </c>
      <c r="O83" s="38">
        <f t="shared" si="164"/>
        <v>23</v>
      </c>
      <c r="P83" s="38">
        <f t="shared" si="164"/>
        <v>25</v>
      </c>
      <c r="Q83" s="38">
        <f t="shared" si="164"/>
        <v>25</v>
      </c>
      <c r="R83" s="38">
        <f t="shared" si="164"/>
        <v>25</v>
      </c>
      <c r="S83" s="38">
        <f t="shared" si="164"/>
        <v>24</v>
      </c>
      <c r="T83" s="38">
        <f t="shared" ref="T83:AX83" si="165">T82+T81</f>
        <v>21</v>
      </c>
      <c r="U83" s="38">
        <f t="shared" si="165"/>
        <v>22</v>
      </c>
      <c r="V83" s="38">
        <f t="shared" si="165"/>
        <v>23</v>
      </c>
      <c r="W83" s="38">
        <f t="shared" si="165"/>
        <v>23</v>
      </c>
      <c r="X83" s="38">
        <f t="shared" si="165"/>
        <v>24</v>
      </c>
      <c r="Y83" s="38">
        <f t="shared" si="165"/>
        <v>24</v>
      </c>
      <c r="Z83" s="38">
        <f t="shared" si="165"/>
        <v>25</v>
      </c>
      <c r="AA83" s="38">
        <f t="shared" si="165"/>
        <v>20</v>
      </c>
      <c r="AB83" s="38">
        <f t="shared" si="165"/>
        <v>23</v>
      </c>
      <c r="AC83" s="38">
        <f t="shared" si="165"/>
        <v>24</v>
      </c>
      <c r="AD83" s="38">
        <f t="shared" si="165"/>
        <v>24</v>
      </c>
      <c r="AE83" s="38">
        <f t="shared" si="165"/>
        <v>27</v>
      </c>
      <c r="AF83" s="38">
        <f t="shared" si="165"/>
        <v>27</v>
      </c>
      <c r="AG83" s="38">
        <f t="shared" si="165"/>
        <v>27</v>
      </c>
      <c r="AH83" s="38">
        <f t="shared" si="165"/>
        <v>19</v>
      </c>
      <c r="AI83" s="38">
        <f t="shared" si="165"/>
        <v>23</v>
      </c>
      <c r="AJ83" s="38">
        <f t="shared" si="165"/>
        <v>22</v>
      </c>
      <c r="AK83" s="38">
        <f t="shared" si="165"/>
        <v>24</v>
      </c>
      <c r="AL83" s="38">
        <f t="shared" si="165"/>
        <v>24</v>
      </c>
      <c r="AM83" s="38">
        <f t="shared" si="165"/>
        <v>25</v>
      </c>
      <c r="AN83" s="38">
        <f t="shared" si="165"/>
        <v>25</v>
      </c>
      <c r="AO83" s="38">
        <f t="shared" si="165"/>
        <v>26</v>
      </c>
      <c r="AP83" s="38">
        <f t="shared" si="165"/>
        <v>25</v>
      </c>
      <c r="AQ83" s="38">
        <f t="shared" si="165"/>
        <v>27</v>
      </c>
      <c r="AR83" s="38">
        <f t="shared" si="165"/>
        <v>27</v>
      </c>
      <c r="AS83" s="38">
        <f t="shared" si="165"/>
        <v>32</v>
      </c>
      <c r="AT83" s="38">
        <f t="shared" si="165"/>
        <v>27</v>
      </c>
      <c r="AU83" s="38">
        <f t="shared" si="165"/>
        <v>25</v>
      </c>
      <c r="AV83" s="38">
        <f t="shared" si="165"/>
        <v>22</v>
      </c>
      <c r="AW83" s="38">
        <f t="shared" si="165"/>
        <v>25</v>
      </c>
      <c r="AX83" s="38">
        <f t="shared" si="165"/>
        <v>29</v>
      </c>
      <c r="AY83" s="68">
        <f t="shared" si="137"/>
        <v>325</v>
      </c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25"/>
      <c r="BK83" s="83"/>
      <c r="BL83" s="83"/>
      <c r="BM83" s="83"/>
    </row>
    <row r="84" spans="3:66" x14ac:dyDescent="0.25">
      <c r="AY84" s="94"/>
      <c r="AZ84" s="94"/>
      <c r="BN84" s="125">
        <f>SUM(BN10:BN83)</f>
        <v>757</v>
      </c>
    </row>
    <row r="85" spans="3:66" x14ac:dyDescent="0.25">
      <c r="AY85" s="94"/>
      <c r="AZ85" s="94"/>
    </row>
    <row r="86" spans="3:66" x14ac:dyDescent="0.25">
      <c r="AY86" s="94"/>
      <c r="AZ86" s="94"/>
    </row>
  </sheetData>
  <autoFilter ref="A8:CD84"/>
  <mergeCells count="8">
    <mergeCell ref="B6:G7"/>
    <mergeCell ref="H6:AY7"/>
    <mergeCell ref="B1:AY1"/>
    <mergeCell ref="B2:AY2"/>
    <mergeCell ref="B3:AY3"/>
    <mergeCell ref="H4:T4"/>
    <mergeCell ref="W4:AY4"/>
    <mergeCell ref="B5:AY5"/>
  </mergeCells>
  <phoneticPr fontId="17" type="noConversion"/>
  <conditionalFormatting sqref="B8:D8">
    <cfRule type="duplicateValues" dxfId="1199" priority="5830"/>
    <cfRule type="duplicateValues" dxfId="1198" priority="5831"/>
    <cfRule type="duplicateValues" dxfId="1197" priority="5832"/>
    <cfRule type="duplicateValues" dxfId="1196" priority="5833"/>
    <cfRule type="duplicateValues" dxfId="1195" priority="5834"/>
    <cfRule type="duplicateValues" dxfId="1194" priority="5835"/>
    <cfRule type="duplicateValues" dxfId="1193" priority="5836"/>
    <cfRule type="duplicateValues" dxfId="1192" priority="5837"/>
    <cfRule type="duplicateValues" dxfId="1191" priority="5838"/>
    <cfRule type="duplicateValues" dxfId="1190" priority="5839"/>
    <cfRule type="duplicateValues" dxfId="1189" priority="5840"/>
    <cfRule type="duplicateValues" dxfId="1188" priority="5841"/>
    <cfRule type="duplicateValues" dxfId="1187" priority="5842"/>
  </conditionalFormatting>
  <conditionalFormatting sqref="B9:D9">
    <cfRule type="duplicateValues" dxfId="1186" priority="5843"/>
    <cfRule type="duplicateValues" dxfId="1185" priority="5844"/>
    <cfRule type="duplicateValues" dxfId="1184" priority="5845"/>
    <cfRule type="duplicateValues" dxfId="1183" priority="5846"/>
    <cfRule type="duplicateValues" dxfId="1182" priority="5847"/>
    <cfRule type="duplicateValues" dxfId="1181" priority="5848"/>
    <cfRule type="duplicateValues" dxfId="1180" priority="5849"/>
    <cfRule type="duplicateValues" dxfId="1179" priority="5850"/>
    <cfRule type="duplicateValues" dxfId="1178" priority="5851"/>
    <cfRule type="duplicateValues" dxfId="1177" priority="5852"/>
    <cfRule type="duplicateValues" dxfId="1176" priority="5853"/>
    <cfRule type="duplicateValues" dxfId="1175" priority="5854"/>
    <cfRule type="duplicateValues" dxfId="1174" priority="5855"/>
  </conditionalFormatting>
  <conditionalFormatting sqref="B29 D29">
    <cfRule type="duplicateValues" dxfId="1173" priority="3281"/>
  </conditionalFormatting>
  <conditionalFormatting sqref="B31 D31">
    <cfRule type="duplicateValues" dxfId="1172" priority="30408"/>
    <cfRule type="duplicateValues" dxfId="1171" priority="30409"/>
    <cfRule type="duplicateValues" dxfId="1170" priority="30410"/>
    <cfRule type="duplicateValues" dxfId="1169" priority="30411"/>
    <cfRule type="duplicateValues" dxfId="1168" priority="30412"/>
    <cfRule type="duplicateValues" dxfId="1167" priority="30413"/>
    <cfRule type="duplicateValues" dxfId="1166" priority="30414"/>
    <cfRule type="duplicateValues" dxfId="1165" priority="30415"/>
    <cfRule type="duplicateValues" dxfId="1164" priority="30416"/>
  </conditionalFormatting>
  <conditionalFormatting sqref="B8:D9 B84:D1048576 B29:B83 D31:D83 D29">
    <cfRule type="duplicateValues" dxfId="1163" priority="30816"/>
  </conditionalFormatting>
  <conditionalFormatting sqref="B34 D34">
    <cfRule type="duplicateValues" dxfId="1162" priority="30554"/>
    <cfRule type="duplicateValues" dxfId="1161" priority="30555"/>
    <cfRule type="duplicateValues" dxfId="1160" priority="30560"/>
    <cfRule type="duplicateValues" dxfId="1159" priority="30563"/>
    <cfRule type="duplicateValues" dxfId="1158" priority="30564"/>
    <cfRule type="duplicateValues" dxfId="1157" priority="30565"/>
    <cfRule type="duplicateValues" dxfId="1156" priority="30572"/>
    <cfRule type="duplicateValues" dxfId="1155" priority="30575"/>
    <cfRule type="duplicateValues" dxfId="1154" priority="30578"/>
    <cfRule type="duplicateValues" dxfId="1153" priority="30581"/>
    <cfRule type="duplicateValues" dxfId="1152" priority="30582"/>
    <cfRule type="duplicateValues" dxfId="1151" priority="30583"/>
  </conditionalFormatting>
  <conditionalFormatting sqref="B36 D36">
    <cfRule type="duplicateValues" dxfId="1150" priority="3260"/>
    <cfRule type="duplicateValues" dxfId="1149" priority="3261"/>
    <cfRule type="duplicateValues" dxfId="1148" priority="3262"/>
  </conditionalFormatting>
  <conditionalFormatting sqref="B37 B39 B41 D37">
    <cfRule type="duplicateValues" dxfId="1147" priority="3130"/>
    <cfRule type="duplicateValues" dxfId="1146" priority="3131"/>
    <cfRule type="duplicateValues" dxfId="1145" priority="3132"/>
    <cfRule type="duplicateValues" dxfId="1144" priority="3133"/>
    <cfRule type="duplicateValues" dxfId="1143" priority="3134"/>
    <cfRule type="duplicateValues" dxfId="1142" priority="3135"/>
    <cfRule type="duplicateValues" dxfId="1141" priority="3136"/>
    <cfRule type="duplicateValues" dxfId="1140" priority="3137"/>
    <cfRule type="duplicateValues" dxfId="1139" priority="3138"/>
    <cfRule type="duplicateValues" dxfId="1138" priority="3139"/>
    <cfRule type="duplicateValues" dxfId="1137" priority="3140"/>
    <cfRule type="duplicateValues" dxfId="1136" priority="3141"/>
  </conditionalFormatting>
  <conditionalFormatting sqref="B38 B40 D38">
    <cfRule type="duplicateValues" dxfId="1135" priority="3302"/>
    <cfRule type="duplicateValues" dxfId="1134" priority="3303"/>
    <cfRule type="duplicateValues" dxfId="1133" priority="3304"/>
    <cfRule type="duplicateValues" dxfId="1132" priority="3305"/>
    <cfRule type="duplicateValues" dxfId="1131" priority="3306"/>
    <cfRule type="duplicateValues" dxfId="1130" priority="3307"/>
    <cfRule type="duplicateValues" dxfId="1129" priority="3308"/>
    <cfRule type="duplicateValues" dxfId="1128" priority="3309"/>
    <cfRule type="duplicateValues" dxfId="1127" priority="3310"/>
  </conditionalFormatting>
  <conditionalFormatting sqref="B33:B34 B36 B39:B41 D36 D33:D34 D39:D40">
    <cfRule type="duplicateValues" dxfId="1126" priority="30605"/>
  </conditionalFormatting>
  <conditionalFormatting sqref="B33:B34 B39:B41 D33:D34 D39:D40">
    <cfRule type="duplicateValues" dxfId="1125" priority="30599"/>
  </conditionalFormatting>
  <conditionalFormatting sqref="B36 B34 B30:B32 B39:B41 D31:D32 D34 D36 D39:D40">
    <cfRule type="duplicateValues" dxfId="1124" priority="30807"/>
  </conditionalFormatting>
  <conditionalFormatting sqref="B36 B34 B31 B39:B41 D31 D34 D36 D39:D40">
    <cfRule type="duplicateValues" dxfId="1123" priority="30590"/>
  </conditionalFormatting>
  <conditionalFormatting sqref="B35 B31:B33 B38 B40:B41 D40:D41 D38 D31:D33 D35">
    <cfRule type="duplicateValues" dxfId="1122" priority="30429"/>
    <cfRule type="duplicateValues" dxfId="1121" priority="30430"/>
    <cfRule type="duplicateValues" dxfId="1120" priority="30431"/>
    <cfRule type="duplicateValues" dxfId="1119" priority="30456"/>
    <cfRule type="duplicateValues" dxfId="1118" priority="30465"/>
    <cfRule type="duplicateValues" dxfId="1117" priority="30466"/>
    <cfRule type="duplicateValues" dxfId="1116" priority="30483"/>
    <cfRule type="duplicateValues" dxfId="1115" priority="30492"/>
    <cfRule type="duplicateValues" dxfId="1114" priority="30493"/>
    <cfRule type="duplicateValues" dxfId="1113" priority="30494"/>
    <cfRule type="duplicateValues" dxfId="1112" priority="30519"/>
    <cfRule type="duplicateValues" dxfId="1111" priority="30528"/>
  </conditionalFormatting>
  <conditionalFormatting sqref="B41 D41">
    <cfRule type="duplicateValues" dxfId="1110" priority="3277"/>
    <cfRule type="duplicateValues" dxfId="1109" priority="3278"/>
    <cfRule type="duplicateValues" dxfId="1108" priority="3279"/>
    <cfRule type="duplicateValues" dxfId="1107" priority="3280"/>
  </conditionalFormatting>
  <conditionalFormatting sqref="B47 D47">
    <cfRule type="duplicateValues" dxfId="1106" priority="5865"/>
    <cfRule type="duplicateValues" dxfId="1105" priority="5866"/>
    <cfRule type="duplicateValues" dxfId="1104" priority="5867"/>
    <cfRule type="duplicateValues" dxfId="1103" priority="5868"/>
    <cfRule type="duplicateValues" dxfId="1102" priority="5869"/>
    <cfRule type="duplicateValues" dxfId="1101" priority="5870"/>
    <cfRule type="duplicateValues" dxfId="1100" priority="5871"/>
    <cfRule type="duplicateValues" dxfId="1099" priority="5872"/>
    <cfRule type="duplicateValues" dxfId="1098" priority="5873"/>
    <cfRule type="duplicateValues" dxfId="1097" priority="5874"/>
    <cfRule type="duplicateValues" dxfId="1096" priority="5875"/>
  </conditionalFormatting>
  <conditionalFormatting sqref="B47:B67 D47:D67">
    <cfRule type="duplicateValues" dxfId="1095" priority="5885"/>
    <cfRule type="duplicateValues" dxfId="1094" priority="5886"/>
    <cfRule type="duplicateValues" dxfId="1093" priority="5887"/>
  </conditionalFormatting>
  <conditionalFormatting sqref="F23:S23 S35 U23:AO23 S25 AO22:AT22 AQ23:AU23 AN26:AS26 AR25:AU25 AO35:AT35 U35:AM35 U25:AP25 AV22:AX22 AW23:AX23 AU26:AX26 AX25 AV35:AX35 S22:AM22 S26:AL26 F8:AX9 F44:AX83">
    <cfRule type="cellIs" dxfId="1092" priority="1357" operator="equal">
      <formula>"A"</formula>
    </cfRule>
  </conditionalFormatting>
  <conditionalFormatting sqref="F23:S23 S35 U23:AO23 S25 AO22:AT22 AQ23:AU23 AN26:AS26 AR25:AU25 AO35:AT35 U35:AM35 U25:AP25 AV22:AX22 AW23:AX23 AU26:AX26 AX25 AV35:AX35 S22:AM22 S26:AL26 F8:AX9 F44:AX83">
    <cfRule type="cellIs" dxfId="1091" priority="1358" operator="equal">
      <formula>"O"</formula>
    </cfRule>
  </conditionalFormatting>
  <conditionalFormatting sqref="G13">
    <cfRule type="cellIs" dxfId="1090" priority="1669" operator="equal">
      <formula>"A"</formula>
    </cfRule>
  </conditionalFormatting>
  <conditionalFormatting sqref="G13 G24:H24 R24 F23:S23 U23:AO23 AQ23:AU23 AW23:AX23">
    <cfRule type="cellIs" dxfId="1089" priority="1233" operator="equal">
      <formula>"A"</formula>
    </cfRule>
  </conditionalFormatting>
  <conditionalFormatting sqref="G13 G24:H24 R24">
    <cfRule type="cellIs" dxfId="1088" priority="1232" operator="equal">
      <formula>"O"</formula>
    </cfRule>
  </conditionalFormatting>
  <conditionalFormatting sqref="G13 G24:H24 R24 F23:S23 U23:AO23 AQ23:AU23 AW23:AX23 AY10:AY43 F44:AX67 F69:AX83">
    <cfRule type="cellIs" dxfId="1087" priority="1265" operator="equal">
      <formula>"PR"</formula>
    </cfRule>
  </conditionalFormatting>
  <conditionalFormatting sqref="G13 G24:H24 R24 F23:S23 U23:AO23 AQ23:AU23 AW23:AX23 F44:AX67 F8:AX9 F69:AX83">
    <cfRule type="cellIs" dxfId="1086" priority="1368" operator="equal">
      <formula>"E+N"</formula>
    </cfRule>
  </conditionalFormatting>
  <conditionalFormatting sqref="G13 G24:H24 R24 F23:S23 U23:AO23 AQ23:AU23 AW23:AX23 F44:AX67 F8:AX9 F69:AX83">
    <cfRule type="cellIs" dxfId="1085" priority="1369" operator="equal">
      <formula>"M+E"</formula>
    </cfRule>
  </conditionalFormatting>
  <conditionalFormatting sqref="G24:H24 R24">
    <cfRule type="cellIs" dxfId="1084" priority="1351" operator="equal">
      <formula>"A"</formula>
    </cfRule>
  </conditionalFormatting>
  <conditionalFormatting sqref="F49:AX63">
    <cfRule type="cellIs" dxfId="1083" priority="5862" operator="greaterThan">
      <formula>0</formula>
    </cfRule>
  </conditionalFormatting>
  <conditionalFormatting sqref="G13 G24:H24 R24 F23:S23 U23:AO23 AQ23:AU23 AW23:AX23">
    <cfRule type="cellIs" dxfId="1082" priority="1499" operator="equal">
      <formula>"O"</formula>
    </cfRule>
  </conditionalFormatting>
  <conditionalFormatting sqref="BD47:BG67 BS10:BS67 BM10:BM43 BC10:BG43">
    <cfRule type="cellIs" dxfId="1081" priority="5864" operator="greaterThan">
      <formula>0</formula>
    </cfRule>
  </conditionalFormatting>
  <conditionalFormatting sqref="BP43">
    <cfRule type="cellIs" dxfId="1080" priority="5210" operator="greaterThan">
      <formula>0</formula>
    </cfRule>
  </conditionalFormatting>
  <conditionalFormatting sqref="BS10:BS43">
    <cfRule type="cellIs" dxfId="1079" priority="5863" operator="lessThan">
      <formula>0</formula>
    </cfRule>
  </conditionalFormatting>
  <conditionalFormatting sqref="BV42:BW42 BV26:BV41 BV10:BW25">
    <cfRule type="cellIs" dxfId="1078" priority="5857" operator="equal">
      <formula>FALSE</formula>
    </cfRule>
  </conditionalFormatting>
  <conditionalFormatting sqref="CD10:CD41">
    <cfRule type="containsText" dxfId="1077" priority="1912" operator="containsText" text="Non Compliance">
      <formula>NOT(ISERROR(SEARCH("Non Compliance",CD10)))</formula>
    </cfRule>
    <cfRule type="containsText" dxfId="1076" priority="1913" operator="containsText" text="Compliance">
      <formula>NOT(ISERROR(SEARCH("Compliance",CD10)))</formula>
    </cfRule>
  </conditionalFormatting>
  <conditionalFormatting sqref="I10">
    <cfRule type="cellIs" dxfId="1075" priority="867" operator="equal">
      <formula>"O"</formula>
    </cfRule>
  </conditionalFormatting>
  <conditionalFormatting sqref="I10">
    <cfRule type="cellIs" dxfId="1074" priority="868" operator="equal">
      <formula>"A"</formula>
    </cfRule>
  </conditionalFormatting>
  <conditionalFormatting sqref="F11:F12">
    <cfRule type="cellIs" dxfId="1073" priority="865" operator="equal">
      <formula>"O"</formula>
    </cfRule>
  </conditionalFormatting>
  <conditionalFormatting sqref="F11:F12">
    <cfRule type="cellIs" dxfId="1072" priority="866" operator="equal">
      <formula>"A"</formula>
    </cfRule>
  </conditionalFormatting>
  <conditionalFormatting sqref="F13">
    <cfRule type="cellIs" dxfId="1071" priority="863" operator="equal">
      <formula>"O"</formula>
    </cfRule>
  </conditionalFormatting>
  <conditionalFormatting sqref="F13">
    <cfRule type="cellIs" dxfId="1070" priority="864" operator="equal">
      <formula>"A"</formula>
    </cfRule>
  </conditionalFormatting>
  <conditionalFormatting sqref="G14">
    <cfRule type="cellIs" dxfId="1069" priority="861" operator="equal">
      <formula>"O"</formula>
    </cfRule>
  </conditionalFormatting>
  <conditionalFormatting sqref="G14">
    <cfRule type="cellIs" dxfId="1068" priority="862" operator="equal">
      <formula>"A"</formula>
    </cfRule>
  </conditionalFormatting>
  <conditionalFormatting sqref="H14">
    <cfRule type="cellIs" dxfId="1067" priority="858" operator="equal">
      <formula>"A"</formula>
    </cfRule>
  </conditionalFormatting>
  <conditionalFormatting sqref="H14">
    <cfRule type="cellIs" dxfId="1066" priority="853" operator="equal">
      <formula>"A"</formula>
    </cfRule>
  </conditionalFormatting>
  <conditionalFormatting sqref="H14">
    <cfRule type="cellIs" dxfId="1065" priority="852" operator="equal">
      <formula>"O"</formula>
    </cfRule>
  </conditionalFormatting>
  <conditionalFormatting sqref="H14">
    <cfRule type="cellIs" dxfId="1064" priority="854" operator="equal">
      <formula>"PR"</formula>
    </cfRule>
  </conditionalFormatting>
  <conditionalFormatting sqref="H14">
    <cfRule type="cellIs" dxfId="1063" priority="855" operator="equal">
      <formula>"E+N"</formula>
    </cfRule>
  </conditionalFormatting>
  <conditionalFormatting sqref="H14">
    <cfRule type="cellIs" dxfId="1062" priority="856" operator="equal">
      <formula>"M+E"</formula>
    </cfRule>
  </conditionalFormatting>
  <conditionalFormatting sqref="H14">
    <cfRule type="cellIs" dxfId="1061" priority="857" operator="equal">
      <formula>"O"</formula>
    </cfRule>
  </conditionalFormatting>
  <conditionalFormatting sqref="H16">
    <cfRule type="cellIs" dxfId="1060" priority="851" operator="equal">
      <formula>"A"</formula>
    </cfRule>
  </conditionalFormatting>
  <conditionalFormatting sqref="H16">
    <cfRule type="cellIs" dxfId="1059" priority="846" operator="equal">
      <formula>"A"</formula>
    </cfRule>
  </conditionalFormatting>
  <conditionalFormatting sqref="H16">
    <cfRule type="cellIs" dxfId="1058" priority="845" operator="equal">
      <formula>"O"</formula>
    </cfRule>
  </conditionalFormatting>
  <conditionalFormatting sqref="H16">
    <cfRule type="cellIs" dxfId="1057" priority="847" operator="equal">
      <formula>"PR"</formula>
    </cfRule>
  </conditionalFormatting>
  <conditionalFormatting sqref="H16">
    <cfRule type="cellIs" dxfId="1056" priority="848" operator="equal">
      <formula>"E+N"</formula>
    </cfRule>
  </conditionalFormatting>
  <conditionalFormatting sqref="H16">
    <cfRule type="cellIs" dxfId="1055" priority="849" operator="equal">
      <formula>"M+E"</formula>
    </cfRule>
  </conditionalFormatting>
  <conditionalFormatting sqref="H16">
    <cfRule type="cellIs" dxfId="1054" priority="850" operator="equal">
      <formula>"O"</formula>
    </cfRule>
  </conditionalFormatting>
  <conditionalFormatting sqref="I16">
    <cfRule type="cellIs" dxfId="1053" priority="843" operator="equal">
      <formula>"O"</formula>
    </cfRule>
  </conditionalFormatting>
  <conditionalFormatting sqref="I16">
    <cfRule type="cellIs" dxfId="1052" priority="844" operator="equal">
      <formula>"A"</formula>
    </cfRule>
  </conditionalFormatting>
  <conditionalFormatting sqref="F17">
    <cfRule type="cellIs" dxfId="1051" priority="841" operator="equal">
      <formula>"O"</formula>
    </cfRule>
  </conditionalFormatting>
  <conditionalFormatting sqref="F17">
    <cfRule type="cellIs" dxfId="1050" priority="842" operator="equal">
      <formula>"A"</formula>
    </cfRule>
  </conditionalFormatting>
  <conditionalFormatting sqref="G21">
    <cfRule type="cellIs" dxfId="1049" priority="840" operator="equal">
      <formula>"A"</formula>
    </cfRule>
  </conditionalFormatting>
  <conditionalFormatting sqref="G21">
    <cfRule type="cellIs" dxfId="1048" priority="835" operator="equal">
      <formula>"A"</formula>
    </cfRule>
  </conditionalFormatting>
  <conditionalFormatting sqref="G21">
    <cfRule type="cellIs" dxfId="1047" priority="834" operator="equal">
      <formula>"O"</formula>
    </cfRule>
  </conditionalFormatting>
  <conditionalFormatting sqref="G21">
    <cfRule type="cellIs" dxfId="1046" priority="836" operator="equal">
      <formula>"PR"</formula>
    </cfRule>
  </conditionalFormatting>
  <conditionalFormatting sqref="G21">
    <cfRule type="cellIs" dxfId="1045" priority="837" operator="equal">
      <formula>"E+N"</formula>
    </cfRule>
  </conditionalFormatting>
  <conditionalFormatting sqref="G21">
    <cfRule type="cellIs" dxfId="1044" priority="838" operator="equal">
      <formula>"M+E"</formula>
    </cfRule>
  </conditionalFormatting>
  <conditionalFormatting sqref="G21">
    <cfRule type="cellIs" dxfId="1043" priority="839" operator="equal">
      <formula>"O"</formula>
    </cfRule>
  </conditionalFormatting>
  <conditionalFormatting sqref="H31">
    <cfRule type="cellIs" dxfId="1042" priority="831" operator="equal">
      <formula>"O"</formula>
    </cfRule>
  </conditionalFormatting>
  <conditionalFormatting sqref="H31">
    <cfRule type="cellIs" dxfId="1041" priority="832" operator="equal">
      <formula>"PR"</formula>
    </cfRule>
  </conditionalFormatting>
  <conditionalFormatting sqref="H31">
    <cfRule type="cellIs" dxfId="1040" priority="833" operator="equal">
      <formula>"A"</formula>
    </cfRule>
  </conditionalFormatting>
  <conditionalFormatting sqref="H29">
    <cfRule type="cellIs" dxfId="1039" priority="828" operator="equal">
      <formula>"O"</formula>
    </cfRule>
  </conditionalFormatting>
  <conditionalFormatting sqref="H29">
    <cfRule type="cellIs" dxfId="1038" priority="829" operator="equal">
      <formula>"PR"</formula>
    </cfRule>
  </conditionalFormatting>
  <conditionalFormatting sqref="H29">
    <cfRule type="cellIs" dxfId="1037" priority="830" operator="equal">
      <formula>"A"</formula>
    </cfRule>
  </conditionalFormatting>
  <conditionalFormatting sqref="I28">
    <cfRule type="cellIs" dxfId="1036" priority="825" operator="equal">
      <formula>"O"</formula>
    </cfRule>
  </conditionalFormatting>
  <conditionalFormatting sqref="I28">
    <cfRule type="cellIs" dxfId="1035" priority="826" operator="equal">
      <formula>"PR"</formula>
    </cfRule>
  </conditionalFormatting>
  <conditionalFormatting sqref="I28">
    <cfRule type="cellIs" dxfId="1034" priority="827" operator="equal">
      <formula>"A"</formula>
    </cfRule>
  </conditionalFormatting>
  <conditionalFormatting sqref="F33">
    <cfRule type="cellIs" dxfId="1033" priority="821" operator="equal">
      <formula>"O"</formula>
    </cfRule>
  </conditionalFormatting>
  <conditionalFormatting sqref="F33">
    <cfRule type="cellIs" dxfId="1032" priority="822" operator="equal">
      <formula>"PR"</formula>
    </cfRule>
  </conditionalFormatting>
  <conditionalFormatting sqref="F33">
    <cfRule type="cellIs" dxfId="1031" priority="823" operator="equal">
      <formula>"A"</formula>
    </cfRule>
  </conditionalFormatting>
  <conditionalFormatting sqref="F33">
    <cfRule type="cellIs" dxfId="1030" priority="824" operator="equal">
      <formula>"O"</formula>
    </cfRule>
  </conditionalFormatting>
  <conditionalFormatting sqref="F35">
    <cfRule type="cellIs" dxfId="1029" priority="816" operator="equal">
      <formula>"O"</formula>
    </cfRule>
  </conditionalFormatting>
  <conditionalFormatting sqref="F35">
    <cfRule type="cellIs" dxfId="1028" priority="817" operator="equal">
      <formula>"PR"</formula>
    </cfRule>
  </conditionalFormatting>
  <conditionalFormatting sqref="F35">
    <cfRule type="cellIs" dxfId="1027" priority="819" operator="equal">
      <formula>"M+E"</formula>
    </cfRule>
  </conditionalFormatting>
  <conditionalFormatting sqref="F35">
    <cfRule type="cellIs" dxfId="1026" priority="818" operator="equal">
      <formula>"A"</formula>
    </cfRule>
  </conditionalFormatting>
  <conditionalFormatting sqref="F35">
    <cfRule type="cellIs" dxfId="1025" priority="820" operator="equal">
      <formula>"O"</formula>
    </cfRule>
  </conditionalFormatting>
  <conditionalFormatting sqref="G37:H37">
    <cfRule type="cellIs" dxfId="1024" priority="811" operator="equal">
      <formula>"O"</formula>
    </cfRule>
  </conditionalFormatting>
  <conditionalFormatting sqref="G37:H37">
    <cfRule type="cellIs" dxfId="1023" priority="812" operator="equal">
      <formula>"PR"</formula>
    </cfRule>
  </conditionalFormatting>
  <conditionalFormatting sqref="G37:H37">
    <cfRule type="cellIs" dxfId="1022" priority="814" operator="equal">
      <formula>"M+E"</formula>
    </cfRule>
  </conditionalFormatting>
  <conditionalFormatting sqref="G37:H37">
    <cfRule type="cellIs" dxfId="1021" priority="813" operator="equal">
      <formula>"A"</formula>
    </cfRule>
  </conditionalFormatting>
  <conditionalFormatting sqref="G37:H37">
    <cfRule type="cellIs" dxfId="1020" priority="815" operator="equal">
      <formula>"O"</formula>
    </cfRule>
  </conditionalFormatting>
  <conditionalFormatting sqref="G38">
    <cfRule type="cellIs" dxfId="1019" priority="806" operator="equal">
      <formula>"O"</formula>
    </cfRule>
  </conditionalFormatting>
  <conditionalFormatting sqref="G38">
    <cfRule type="cellIs" dxfId="1018" priority="807" operator="equal">
      <formula>"PR"</formula>
    </cfRule>
  </conditionalFormatting>
  <conditionalFormatting sqref="G38">
    <cfRule type="cellIs" dxfId="1017" priority="809" operator="equal">
      <formula>"M+E"</formula>
    </cfRule>
  </conditionalFormatting>
  <conditionalFormatting sqref="G38">
    <cfRule type="cellIs" dxfId="1016" priority="808" operator="equal">
      <formula>"A"</formula>
    </cfRule>
  </conditionalFormatting>
  <conditionalFormatting sqref="G38">
    <cfRule type="cellIs" dxfId="1015" priority="810" operator="equal">
      <formula>"O"</formula>
    </cfRule>
  </conditionalFormatting>
  <conditionalFormatting sqref="G36">
    <cfRule type="cellIs" dxfId="1014" priority="801" operator="equal">
      <formula>"O"</formula>
    </cfRule>
  </conditionalFormatting>
  <conditionalFormatting sqref="G36">
    <cfRule type="cellIs" dxfId="1013" priority="802" operator="equal">
      <formula>"PR"</formula>
    </cfRule>
  </conditionalFormatting>
  <conditionalFormatting sqref="G36">
    <cfRule type="cellIs" dxfId="1012" priority="804" operator="equal">
      <formula>"M+E"</formula>
    </cfRule>
  </conditionalFormatting>
  <conditionalFormatting sqref="G36">
    <cfRule type="cellIs" dxfId="1011" priority="803" operator="equal">
      <formula>"A"</formula>
    </cfRule>
  </conditionalFormatting>
  <conditionalFormatting sqref="G36">
    <cfRule type="cellIs" dxfId="1010" priority="805" operator="equal">
      <formula>"O"</formula>
    </cfRule>
  </conditionalFormatting>
  <conditionalFormatting sqref="B29:B41 D31:D41 D29">
    <cfRule type="duplicateValues" dxfId="1009" priority="40574"/>
    <cfRule type="duplicateValues" dxfId="1008" priority="40575"/>
    <cfRule type="duplicateValues" dxfId="1007" priority="40576"/>
    <cfRule type="duplicateValues" dxfId="1006" priority="40577"/>
    <cfRule type="duplicateValues" dxfId="1005" priority="40578"/>
    <cfRule type="duplicateValues" dxfId="1004" priority="40579"/>
    <cfRule type="duplicateValues" dxfId="1003" priority="40580"/>
    <cfRule type="duplicateValues" dxfId="1002" priority="40581"/>
    <cfRule type="duplicateValues" dxfId="1001" priority="40582"/>
    <cfRule type="duplicateValues" dxfId="1000" priority="40583"/>
    <cfRule type="duplicateValues" dxfId="999" priority="40584"/>
    <cfRule type="duplicateValues" dxfId="998" priority="40585"/>
    <cfRule type="duplicateValues" dxfId="997" priority="40586"/>
    <cfRule type="duplicateValues" dxfId="996" priority="40587"/>
  </conditionalFormatting>
  <conditionalFormatting sqref="N11">
    <cfRule type="cellIs" dxfId="995" priority="799" operator="equal">
      <formula>"O"</formula>
    </cfRule>
  </conditionalFormatting>
  <conditionalFormatting sqref="N11">
    <cfRule type="cellIs" dxfId="994" priority="800" operator="equal">
      <formula>"A"</formula>
    </cfRule>
  </conditionalFormatting>
  <conditionalFormatting sqref="M12">
    <cfRule type="cellIs" dxfId="993" priority="797" operator="equal">
      <formula>"O"</formula>
    </cfRule>
  </conditionalFormatting>
  <conditionalFormatting sqref="M12">
    <cfRule type="cellIs" dxfId="992" priority="798" operator="equal">
      <formula>"A"</formula>
    </cfRule>
  </conditionalFormatting>
  <conditionalFormatting sqref="N13">
    <cfRule type="cellIs" dxfId="991" priority="795" operator="equal">
      <formula>"O"</formula>
    </cfRule>
  </conditionalFormatting>
  <conditionalFormatting sqref="N13">
    <cfRule type="cellIs" dxfId="990" priority="796" operator="equal">
      <formula>"A"</formula>
    </cfRule>
  </conditionalFormatting>
  <conditionalFormatting sqref="N14">
    <cfRule type="cellIs" dxfId="989" priority="793" operator="equal">
      <formula>"O"</formula>
    </cfRule>
  </conditionalFormatting>
  <conditionalFormatting sqref="N14">
    <cfRule type="cellIs" dxfId="988" priority="794" operator="equal">
      <formula>"A"</formula>
    </cfRule>
  </conditionalFormatting>
  <conditionalFormatting sqref="M15">
    <cfRule type="cellIs" dxfId="987" priority="791" operator="equal">
      <formula>"O"</formula>
    </cfRule>
  </conditionalFormatting>
  <conditionalFormatting sqref="M15">
    <cfRule type="cellIs" dxfId="986" priority="792" operator="equal">
      <formula>"A"</formula>
    </cfRule>
  </conditionalFormatting>
  <conditionalFormatting sqref="M17">
    <cfRule type="cellIs" dxfId="985" priority="789" operator="equal">
      <formula>"O"</formula>
    </cfRule>
  </conditionalFormatting>
  <conditionalFormatting sqref="M17">
    <cfRule type="cellIs" dxfId="984" priority="790" operator="equal">
      <formula>"A"</formula>
    </cfRule>
  </conditionalFormatting>
  <conditionalFormatting sqref="K17">
    <cfRule type="cellIs" dxfId="983" priority="788" operator="equal">
      <formula>"A"</formula>
    </cfRule>
  </conditionalFormatting>
  <conditionalFormatting sqref="K17">
    <cfRule type="cellIs" dxfId="982" priority="783" operator="equal">
      <formula>"A"</formula>
    </cfRule>
  </conditionalFormatting>
  <conditionalFormatting sqref="K17">
    <cfRule type="cellIs" dxfId="981" priority="782" operator="equal">
      <formula>"O"</formula>
    </cfRule>
  </conditionalFormatting>
  <conditionalFormatting sqref="K17">
    <cfRule type="cellIs" dxfId="980" priority="784" operator="equal">
      <formula>"PR"</formula>
    </cfRule>
  </conditionalFormatting>
  <conditionalFormatting sqref="K17">
    <cfRule type="cellIs" dxfId="979" priority="785" operator="equal">
      <formula>"E+N"</formula>
    </cfRule>
  </conditionalFormatting>
  <conditionalFormatting sqref="K17">
    <cfRule type="cellIs" dxfId="978" priority="786" operator="equal">
      <formula>"M+E"</formula>
    </cfRule>
  </conditionalFormatting>
  <conditionalFormatting sqref="K17">
    <cfRule type="cellIs" dxfId="977" priority="787" operator="equal">
      <formula>"O"</formula>
    </cfRule>
  </conditionalFormatting>
  <conditionalFormatting sqref="J18">
    <cfRule type="cellIs" dxfId="976" priority="780" operator="equal">
      <formula>"O"</formula>
    </cfRule>
  </conditionalFormatting>
  <conditionalFormatting sqref="J18">
    <cfRule type="cellIs" dxfId="975" priority="781" operator="equal">
      <formula>"A"</formula>
    </cfRule>
  </conditionalFormatting>
  <conditionalFormatting sqref="J20">
    <cfRule type="cellIs" dxfId="974" priority="778" operator="equal">
      <formula>"O"</formula>
    </cfRule>
  </conditionalFormatting>
  <conditionalFormatting sqref="J20">
    <cfRule type="cellIs" dxfId="973" priority="779" operator="equal">
      <formula>"A"</formula>
    </cfRule>
  </conditionalFormatting>
  <conditionalFormatting sqref="L22">
    <cfRule type="cellIs" dxfId="972" priority="776" operator="equal">
      <formula>"O"</formula>
    </cfRule>
  </conditionalFormatting>
  <conditionalFormatting sqref="L22">
    <cfRule type="cellIs" dxfId="971" priority="777" operator="equal">
      <formula>"A"</formula>
    </cfRule>
  </conditionalFormatting>
  <conditionalFormatting sqref="N21">
    <cfRule type="cellIs" dxfId="970" priority="774" operator="equal">
      <formula>"O"</formula>
    </cfRule>
  </conditionalFormatting>
  <conditionalFormatting sqref="N21">
    <cfRule type="cellIs" dxfId="969" priority="775" operator="equal">
      <formula>"A"</formula>
    </cfRule>
  </conditionalFormatting>
  <conditionalFormatting sqref="L25">
    <cfRule type="cellIs" dxfId="968" priority="772" operator="equal">
      <formula>"O"</formula>
    </cfRule>
  </conditionalFormatting>
  <conditionalFormatting sqref="L25">
    <cfRule type="cellIs" dxfId="967" priority="773" operator="equal">
      <formula>"A"</formula>
    </cfRule>
  </conditionalFormatting>
  <conditionalFormatting sqref="K26">
    <cfRule type="cellIs" dxfId="966" priority="770" operator="equal">
      <formula>"O"</formula>
    </cfRule>
  </conditionalFormatting>
  <conditionalFormatting sqref="K26">
    <cfRule type="cellIs" dxfId="965" priority="771" operator="equal">
      <formula>"A"</formula>
    </cfRule>
  </conditionalFormatting>
  <conditionalFormatting sqref="J25">
    <cfRule type="cellIs" dxfId="964" priority="768" operator="equal">
      <formula>"O"</formula>
    </cfRule>
  </conditionalFormatting>
  <conditionalFormatting sqref="J25">
    <cfRule type="cellIs" dxfId="963" priority="769" operator="equal">
      <formula>"A"</formula>
    </cfRule>
  </conditionalFormatting>
  <conditionalFormatting sqref="L27">
    <cfRule type="cellIs" dxfId="962" priority="766" operator="equal">
      <formula>"O"</formula>
    </cfRule>
  </conditionalFormatting>
  <conditionalFormatting sqref="L27">
    <cfRule type="cellIs" dxfId="961" priority="767" operator="equal">
      <formula>"A"</formula>
    </cfRule>
  </conditionalFormatting>
  <conditionalFormatting sqref="L30">
    <cfRule type="cellIs" dxfId="960" priority="764" operator="equal">
      <formula>"O"</formula>
    </cfRule>
  </conditionalFormatting>
  <conditionalFormatting sqref="L30">
    <cfRule type="cellIs" dxfId="959" priority="765" operator="equal">
      <formula>"A"</formula>
    </cfRule>
  </conditionalFormatting>
  <conditionalFormatting sqref="K32">
    <cfRule type="cellIs" dxfId="958" priority="762" operator="equal">
      <formula>"O"</formula>
    </cfRule>
  </conditionalFormatting>
  <conditionalFormatting sqref="K32">
    <cfRule type="cellIs" dxfId="957" priority="763" operator="equal">
      <formula>"A"</formula>
    </cfRule>
  </conditionalFormatting>
  <conditionalFormatting sqref="I34">
    <cfRule type="cellIs" dxfId="956" priority="760" operator="equal">
      <formula>"O"</formula>
    </cfRule>
  </conditionalFormatting>
  <conditionalFormatting sqref="I34">
    <cfRule type="cellIs" dxfId="955" priority="761" operator="equal">
      <formula>"A"</formula>
    </cfRule>
  </conditionalFormatting>
  <conditionalFormatting sqref="M35">
    <cfRule type="cellIs" dxfId="954" priority="758" operator="equal">
      <formula>"O"</formula>
    </cfRule>
  </conditionalFormatting>
  <conditionalFormatting sqref="M35">
    <cfRule type="cellIs" dxfId="953" priority="759" operator="equal">
      <formula>"A"</formula>
    </cfRule>
  </conditionalFormatting>
  <conditionalFormatting sqref="M33">
    <cfRule type="cellIs" dxfId="952" priority="756" operator="equal">
      <formula>"O"</formula>
    </cfRule>
  </conditionalFormatting>
  <conditionalFormatting sqref="M33">
    <cfRule type="cellIs" dxfId="951" priority="757" operator="equal">
      <formula>"A"</formula>
    </cfRule>
  </conditionalFormatting>
  <conditionalFormatting sqref="N36">
    <cfRule type="cellIs" dxfId="950" priority="754" operator="equal">
      <formula>"O"</formula>
    </cfRule>
  </conditionalFormatting>
  <conditionalFormatting sqref="N36">
    <cfRule type="cellIs" dxfId="949" priority="755" operator="equal">
      <formula>"A"</formula>
    </cfRule>
  </conditionalFormatting>
  <conditionalFormatting sqref="L32">
    <cfRule type="cellIs" dxfId="948" priority="752" operator="equal">
      <formula>"O"</formula>
    </cfRule>
  </conditionalFormatting>
  <conditionalFormatting sqref="L32">
    <cfRule type="cellIs" dxfId="947" priority="753" operator="equal">
      <formula>"A"</formula>
    </cfRule>
  </conditionalFormatting>
  <conditionalFormatting sqref="N31:O31">
    <cfRule type="cellIs" dxfId="946" priority="750" operator="equal">
      <formula>"O"</formula>
    </cfRule>
  </conditionalFormatting>
  <conditionalFormatting sqref="N31:O31">
    <cfRule type="cellIs" dxfId="945" priority="751" operator="equal">
      <formula>"A"</formula>
    </cfRule>
  </conditionalFormatting>
  <conditionalFormatting sqref="J35">
    <cfRule type="cellIs" dxfId="944" priority="748" operator="equal">
      <formula>"O"</formula>
    </cfRule>
  </conditionalFormatting>
  <conditionalFormatting sqref="J35">
    <cfRule type="cellIs" dxfId="943" priority="749" operator="equal">
      <formula>"A"</formula>
    </cfRule>
  </conditionalFormatting>
  <conditionalFormatting sqref="J37">
    <cfRule type="cellIs" dxfId="942" priority="746" operator="equal">
      <formula>"O"</formula>
    </cfRule>
  </conditionalFormatting>
  <conditionalFormatting sqref="J37">
    <cfRule type="cellIs" dxfId="941" priority="747" operator="equal">
      <formula>"A"</formula>
    </cfRule>
  </conditionalFormatting>
  <conditionalFormatting sqref="O29">
    <cfRule type="cellIs" dxfId="940" priority="736" operator="equal">
      <formula>"O"</formula>
    </cfRule>
  </conditionalFormatting>
  <conditionalFormatting sqref="O29">
    <cfRule type="cellIs" dxfId="939" priority="737" operator="equal">
      <formula>"PR"</formula>
    </cfRule>
  </conditionalFormatting>
  <conditionalFormatting sqref="O29">
    <cfRule type="cellIs" dxfId="938" priority="738" operator="equal">
      <formula>"A"</formula>
    </cfRule>
  </conditionalFormatting>
  <conditionalFormatting sqref="O38">
    <cfRule type="cellIs" dxfId="937" priority="731" operator="equal">
      <formula>"O"</formula>
    </cfRule>
  </conditionalFormatting>
  <conditionalFormatting sqref="O38">
    <cfRule type="cellIs" dxfId="936" priority="732" operator="equal">
      <formula>"PR"</formula>
    </cfRule>
  </conditionalFormatting>
  <conditionalFormatting sqref="O38">
    <cfRule type="cellIs" dxfId="935" priority="734" operator="equal">
      <formula>"M+E"</formula>
    </cfRule>
  </conditionalFormatting>
  <conditionalFormatting sqref="O38">
    <cfRule type="cellIs" dxfId="934" priority="733" operator="equal">
      <formula>"A"</formula>
    </cfRule>
  </conditionalFormatting>
  <conditionalFormatting sqref="O38">
    <cfRule type="cellIs" dxfId="933" priority="735" operator="equal">
      <formula>"O"</formula>
    </cfRule>
  </conditionalFormatting>
  <conditionalFormatting sqref="O37">
    <cfRule type="cellIs" dxfId="932" priority="729" operator="equal">
      <formula>"O"</formula>
    </cfRule>
  </conditionalFormatting>
  <conditionalFormatting sqref="O37">
    <cfRule type="cellIs" dxfId="931" priority="730" operator="equal">
      <formula>"A"</formula>
    </cfRule>
  </conditionalFormatting>
  <conditionalFormatting sqref="R35">
    <cfRule type="cellIs" dxfId="930" priority="727" operator="equal">
      <formula>"O"</formula>
    </cfRule>
  </conditionalFormatting>
  <conditionalFormatting sqref="R35">
    <cfRule type="cellIs" dxfId="929" priority="728" operator="equal">
      <formula>"A"</formula>
    </cfRule>
  </conditionalFormatting>
  <conditionalFormatting sqref="Q28">
    <cfRule type="cellIs" dxfId="928" priority="725" operator="equal">
      <formula>"O"</formula>
    </cfRule>
  </conditionalFormatting>
  <conditionalFormatting sqref="Q28">
    <cfRule type="cellIs" dxfId="927" priority="726" operator="equal">
      <formula>"A"</formula>
    </cfRule>
  </conditionalFormatting>
  <conditionalFormatting sqref="Q20">
    <cfRule type="cellIs" dxfId="926" priority="723" operator="equal">
      <formula>"O"</formula>
    </cfRule>
  </conditionalFormatting>
  <conditionalFormatting sqref="Q20">
    <cfRule type="cellIs" dxfId="925" priority="724" operator="equal">
      <formula>"A"</formula>
    </cfRule>
  </conditionalFormatting>
  <conditionalFormatting sqref="K19">
    <cfRule type="cellIs" dxfId="924" priority="721" operator="equal">
      <formula>"O"</formula>
    </cfRule>
  </conditionalFormatting>
  <conditionalFormatting sqref="K19">
    <cfRule type="cellIs" dxfId="923" priority="722" operator="equal">
      <formula>"A"</formula>
    </cfRule>
  </conditionalFormatting>
  <conditionalFormatting sqref="R19">
    <cfRule type="cellIs" dxfId="922" priority="719" operator="equal">
      <formula>"O"</formula>
    </cfRule>
  </conditionalFormatting>
  <conditionalFormatting sqref="R19">
    <cfRule type="cellIs" dxfId="921" priority="720" operator="equal">
      <formula>"A"</formula>
    </cfRule>
  </conditionalFormatting>
  <conditionalFormatting sqref="Q18">
    <cfRule type="cellIs" dxfId="920" priority="715" operator="equal">
      <formula>"O"</formula>
    </cfRule>
  </conditionalFormatting>
  <conditionalFormatting sqref="Q18">
    <cfRule type="cellIs" dxfId="919" priority="716" operator="equal">
      <formula>"A"</formula>
    </cfRule>
  </conditionalFormatting>
  <conditionalFormatting sqref="P24">
    <cfRule type="cellIs" dxfId="918" priority="709" operator="equal">
      <formula>"O"</formula>
    </cfRule>
  </conditionalFormatting>
  <conditionalFormatting sqref="P24">
    <cfRule type="cellIs" dxfId="917" priority="710" operator="equal">
      <formula>"A"</formula>
    </cfRule>
  </conditionalFormatting>
  <conditionalFormatting sqref="P34">
    <cfRule type="cellIs" dxfId="916" priority="707" operator="equal">
      <formula>"O"</formula>
    </cfRule>
  </conditionalFormatting>
  <conditionalFormatting sqref="P34">
    <cfRule type="cellIs" dxfId="915" priority="708" operator="equal">
      <formula>"A"</formula>
    </cfRule>
  </conditionalFormatting>
  <conditionalFormatting sqref="O16">
    <cfRule type="cellIs" dxfId="914" priority="703" operator="equal">
      <formula>"O"</formula>
    </cfRule>
  </conditionalFormatting>
  <conditionalFormatting sqref="O16">
    <cfRule type="cellIs" dxfId="913" priority="704" operator="equal">
      <formula>"A"</formula>
    </cfRule>
  </conditionalFormatting>
  <conditionalFormatting sqref="P10">
    <cfRule type="cellIs" dxfId="912" priority="701" operator="equal">
      <formula>"O"</formula>
    </cfRule>
  </conditionalFormatting>
  <conditionalFormatting sqref="P10">
    <cfRule type="cellIs" dxfId="911" priority="702" operator="equal">
      <formula>"A"</formula>
    </cfRule>
  </conditionalFormatting>
  <conditionalFormatting sqref="W10">
    <cfRule type="cellIs" dxfId="910" priority="697" operator="equal">
      <formula>"A"</formula>
    </cfRule>
  </conditionalFormatting>
  <conditionalFormatting sqref="W10">
    <cfRule type="cellIs" dxfId="909" priority="698" operator="equal">
      <formula>"O"</formula>
    </cfRule>
  </conditionalFormatting>
  <conditionalFormatting sqref="W10">
    <cfRule type="cellIs" dxfId="908" priority="699" operator="equal">
      <formula>"E+N"</formula>
    </cfRule>
  </conditionalFormatting>
  <conditionalFormatting sqref="W10">
    <cfRule type="cellIs" dxfId="907" priority="700" operator="equal">
      <formula>"M+E"</formula>
    </cfRule>
  </conditionalFormatting>
  <conditionalFormatting sqref="AD10">
    <cfRule type="cellIs" dxfId="906" priority="693" operator="equal">
      <formula>"A"</formula>
    </cfRule>
  </conditionalFormatting>
  <conditionalFormatting sqref="AD10">
    <cfRule type="cellIs" dxfId="905" priority="694" operator="equal">
      <formula>"O"</formula>
    </cfRule>
  </conditionalFormatting>
  <conditionalFormatting sqref="AD10">
    <cfRule type="cellIs" dxfId="904" priority="695" operator="equal">
      <formula>"E+N"</formula>
    </cfRule>
  </conditionalFormatting>
  <conditionalFormatting sqref="AD10">
    <cfRule type="cellIs" dxfId="903" priority="696" operator="equal">
      <formula>"M+E"</formula>
    </cfRule>
  </conditionalFormatting>
  <conditionalFormatting sqref="AK10">
    <cfRule type="cellIs" dxfId="902" priority="689" operator="equal">
      <formula>"A"</formula>
    </cfRule>
  </conditionalFormatting>
  <conditionalFormatting sqref="AK10">
    <cfRule type="cellIs" dxfId="901" priority="690" operator="equal">
      <formula>"O"</formula>
    </cfRule>
  </conditionalFormatting>
  <conditionalFormatting sqref="AK10">
    <cfRule type="cellIs" dxfId="900" priority="691" operator="equal">
      <formula>"E+N"</formula>
    </cfRule>
  </conditionalFormatting>
  <conditionalFormatting sqref="AK10">
    <cfRule type="cellIs" dxfId="899" priority="692" operator="equal">
      <formula>"M+E"</formula>
    </cfRule>
  </conditionalFormatting>
  <conditionalFormatting sqref="V11">
    <cfRule type="cellIs" dxfId="898" priority="685" operator="equal">
      <formula>"A"</formula>
    </cfRule>
  </conditionalFormatting>
  <conditionalFormatting sqref="V11">
    <cfRule type="cellIs" dxfId="897" priority="686" operator="equal">
      <formula>"O"</formula>
    </cfRule>
  </conditionalFormatting>
  <conditionalFormatting sqref="V11">
    <cfRule type="cellIs" dxfId="896" priority="687" operator="equal">
      <formula>"E+N"</formula>
    </cfRule>
  </conditionalFormatting>
  <conditionalFormatting sqref="V11">
    <cfRule type="cellIs" dxfId="895" priority="688" operator="equal">
      <formula>"M+E"</formula>
    </cfRule>
  </conditionalFormatting>
  <conditionalFormatting sqref="AI11">
    <cfRule type="cellIs" dxfId="894" priority="681" operator="equal">
      <formula>"A"</formula>
    </cfRule>
  </conditionalFormatting>
  <conditionalFormatting sqref="AI11">
    <cfRule type="cellIs" dxfId="893" priority="682" operator="equal">
      <formula>"O"</formula>
    </cfRule>
  </conditionalFormatting>
  <conditionalFormatting sqref="AI11">
    <cfRule type="cellIs" dxfId="892" priority="683" operator="equal">
      <formula>"E+N"</formula>
    </cfRule>
  </conditionalFormatting>
  <conditionalFormatting sqref="AI11">
    <cfRule type="cellIs" dxfId="891" priority="684" operator="equal">
      <formula>"M+E"</formula>
    </cfRule>
  </conditionalFormatting>
  <conditionalFormatting sqref="AA11:AA12">
    <cfRule type="cellIs" dxfId="890" priority="677" operator="equal">
      <formula>"A"</formula>
    </cfRule>
  </conditionalFormatting>
  <conditionalFormatting sqref="AA11:AA12">
    <cfRule type="cellIs" dxfId="889" priority="678" operator="equal">
      <formula>"O"</formula>
    </cfRule>
  </conditionalFormatting>
  <conditionalFormatting sqref="AA11:AA12">
    <cfRule type="cellIs" dxfId="888" priority="679" operator="equal">
      <formula>"E+N"</formula>
    </cfRule>
  </conditionalFormatting>
  <conditionalFormatting sqref="AA11:AA12">
    <cfRule type="cellIs" dxfId="887" priority="680" operator="equal">
      <formula>"M+E"</formula>
    </cfRule>
  </conditionalFormatting>
  <conditionalFormatting sqref="AH12">
    <cfRule type="cellIs" dxfId="886" priority="673" operator="equal">
      <formula>"A"</formula>
    </cfRule>
  </conditionalFormatting>
  <conditionalFormatting sqref="AH12">
    <cfRule type="cellIs" dxfId="885" priority="674" operator="equal">
      <formula>"O"</formula>
    </cfRule>
  </conditionalFormatting>
  <conditionalFormatting sqref="AH12">
    <cfRule type="cellIs" dxfId="884" priority="675" operator="equal">
      <formula>"E+N"</formula>
    </cfRule>
  </conditionalFormatting>
  <conditionalFormatting sqref="AH12">
    <cfRule type="cellIs" dxfId="883" priority="676" operator="equal">
      <formula>"M+E"</formula>
    </cfRule>
  </conditionalFormatting>
  <conditionalFormatting sqref="U13">
    <cfRule type="cellIs" dxfId="882" priority="669" operator="equal">
      <formula>"A"</formula>
    </cfRule>
  </conditionalFormatting>
  <conditionalFormatting sqref="U13">
    <cfRule type="cellIs" dxfId="881" priority="670" operator="equal">
      <formula>"O"</formula>
    </cfRule>
  </conditionalFormatting>
  <conditionalFormatting sqref="U13">
    <cfRule type="cellIs" dxfId="880" priority="671" operator="equal">
      <formula>"E+N"</formula>
    </cfRule>
  </conditionalFormatting>
  <conditionalFormatting sqref="U13">
    <cfRule type="cellIs" dxfId="879" priority="672" operator="equal">
      <formula>"M+E"</formula>
    </cfRule>
  </conditionalFormatting>
  <conditionalFormatting sqref="AB13">
    <cfRule type="cellIs" dxfId="878" priority="665" operator="equal">
      <formula>"A"</formula>
    </cfRule>
  </conditionalFormatting>
  <conditionalFormatting sqref="AB13">
    <cfRule type="cellIs" dxfId="877" priority="666" operator="equal">
      <formula>"O"</formula>
    </cfRule>
  </conditionalFormatting>
  <conditionalFormatting sqref="AB13">
    <cfRule type="cellIs" dxfId="876" priority="667" operator="equal">
      <formula>"E+N"</formula>
    </cfRule>
  </conditionalFormatting>
  <conditionalFormatting sqref="AB13">
    <cfRule type="cellIs" dxfId="875" priority="668" operator="equal">
      <formula>"M+E"</formula>
    </cfRule>
  </conditionalFormatting>
  <conditionalFormatting sqref="AJ13">
    <cfRule type="cellIs" dxfId="874" priority="661" operator="equal">
      <formula>"A"</formula>
    </cfRule>
  </conditionalFormatting>
  <conditionalFormatting sqref="AJ13">
    <cfRule type="cellIs" dxfId="873" priority="662" operator="equal">
      <formula>"O"</formula>
    </cfRule>
  </conditionalFormatting>
  <conditionalFormatting sqref="AJ13">
    <cfRule type="cellIs" dxfId="872" priority="663" operator="equal">
      <formula>"E+N"</formula>
    </cfRule>
  </conditionalFormatting>
  <conditionalFormatting sqref="AJ13">
    <cfRule type="cellIs" dxfId="871" priority="664" operator="equal">
      <formula>"M+E"</formula>
    </cfRule>
  </conditionalFormatting>
  <conditionalFormatting sqref="V14">
    <cfRule type="cellIs" dxfId="870" priority="657" operator="equal">
      <formula>"A"</formula>
    </cfRule>
  </conditionalFormatting>
  <conditionalFormatting sqref="V14">
    <cfRule type="cellIs" dxfId="869" priority="658" operator="equal">
      <formula>"O"</formula>
    </cfRule>
  </conditionalFormatting>
  <conditionalFormatting sqref="V14">
    <cfRule type="cellIs" dxfId="868" priority="659" operator="equal">
      <formula>"E+N"</formula>
    </cfRule>
  </conditionalFormatting>
  <conditionalFormatting sqref="V14">
    <cfRule type="cellIs" dxfId="867" priority="660" operator="equal">
      <formula>"M+E"</formula>
    </cfRule>
  </conditionalFormatting>
  <conditionalFormatting sqref="AC14">
    <cfRule type="cellIs" dxfId="866" priority="653" operator="equal">
      <formula>"A"</formula>
    </cfRule>
  </conditionalFormatting>
  <conditionalFormatting sqref="AC14">
    <cfRule type="cellIs" dxfId="865" priority="654" operator="equal">
      <formula>"O"</formula>
    </cfRule>
  </conditionalFormatting>
  <conditionalFormatting sqref="AC14">
    <cfRule type="cellIs" dxfId="864" priority="655" operator="equal">
      <formula>"E+N"</formula>
    </cfRule>
  </conditionalFormatting>
  <conditionalFormatting sqref="AC14">
    <cfRule type="cellIs" dxfId="863" priority="656" operator="equal">
      <formula>"M+E"</formula>
    </cfRule>
  </conditionalFormatting>
  <conditionalFormatting sqref="AK14">
    <cfRule type="cellIs" dxfId="862" priority="649" operator="equal">
      <formula>"A"</formula>
    </cfRule>
  </conditionalFormatting>
  <conditionalFormatting sqref="AK14">
    <cfRule type="cellIs" dxfId="861" priority="650" operator="equal">
      <formula>"O"</formula>
    </cfRule>
  </conditionalFormatting>
  <conditionalFormatting sqref="AK14">
    <cfRule type="cellIs" dxfId="860" priority="651" operator="equal">
      <formula>"E+N"</formula>
    </cfRule>
  </conditionalFormatting>
  <conditionalFormatting sqref="AK14">
    <cfRule type="cellIs" dxfId="859" priority="652" operator="equal">
      <formula>"M+E"</formula>
    </cfRule>
  </conditionalFormatting>
  <conditionalFormatting sqref="AA15">
    <cfRule type="cellIs" dxfId="858" priority="645" operator="equal">
      <formula>"A"</formula>
    </cfRule>
  </conditionalFormatting>
  <conditionalFormatting sqref="AA15">
    <cfRule type="cellIs" dxfId="857" priority="646" operator="equal">
      <formula>"O"</formula>
    </cfRule>
  </conditionalFormatting>
  <conditionalFormatting sqref="AA15">
    <cfRule type="cellIs" dxfId="856" priority="647" operator="equal">
      <formula>"E+N"</formula>
    </cfRule>
  </conditionalFormatting>
  <conditionalFormatting sqref="AA15">
    <cfRule type="cellIs" dxfId="855" priority="648" operator="equal">
      <formula>"M+E"</formula>
    </cfRule>
  </conditionalFormatting>
  <conditionalFormatting sqref="AH15">
    <cfRule type="cellIs" dxfId="854" priority="641" operator="equal">
      <formula>"A"</formula>
    </cfRule>
  </conditionalFormatting>
  <conditionalFormatting sqref="AH15">
    <cfRule type="cellIs" dxfId="853" priority="642" operator="equal">
      <formula>"O"</formula>
    </cfRule>
  </conditionalFormatting>
  <conditionalFormatting sqref="AH15">
    <cfRule type="cellIs" dxfId="852" priority="643" operator="equal">
      <formula>"E+N"</formula>
    </cfRule>
  </conditionalFormatting>
  <conditionalFormatting sqref="AH15">
    <cfRule type="cellIs" dxfId="851" priority="644" operator="equal">
      <formula>"M+E"</formula>
    </cfRule>
  </conditionalFormatting>
  <conditionalFormatting sqref="W16">
    <cfRule type="cellIs" dxfId="850" priority="637" operator="equal">
      <formula>"A"</formula>
    </cfRule>
  </conditionalFormatting>
  <conditionalFormatting sqref="W16">
    <cfRule type="cellIs" dxfId="849" priority="638" operator="equal">
      <formula>"O"</formula>
    </cfRule>
  </conditionalFormatting>
  <conditionalFormatting sqref="W16">
    <cfRule type="cellIs" dxfId="848" priority="639" operator="equal">
      <formula>"E+N"</formula>
    </cfRule>
  </conditionalFormatting>
  <conditionalFormatting sqref="W16">
    <cfRule type="cellIs" dxfId="847" priority="640" operator="equal">
      <formula>"M+E"</formula>
    </cfRule>
  </conditionalFormatting>
  <conditionalFormatting sqref="AD16">
    <cfRule type="cellIs" dxfId="846" priority="633" operator="equal">
      <formula>"A"</formula>
    </cfRule>
  </conditionalFormatting>
  <conditionalFormatting sqref="AD16">
    <cfRule type="cellIs" dxfId="845" priority="634" operator="equal">
      <formula>"O"</formula>
    </cfRule>
  </conditionalFormatting>
  <conditionalFormatting sqref="AD16">
    <cfRule type="cellIs" dxfId="844" priority="635" operator="equal">
      <formula>"E+N"</formula>
    </cfRule>
  </conditionalFormatting>
  <conditionalFormatting sqref="AD16">
    <cfRule type="cellIs" dxfId="843" priority="636" operator="equal">
      <formula>"M+E"</formula>
    </cfRule>
  </conditionalFormatting>
  <conditionalFormatting sqref="AA17">
    <cfRule type="cellIs" dxfId="842" priority="629" operator="equal">
      <formula>"A"</formula>
    </cfRule>
  </conditionalFormatting>
  <conditionalFormatting sqref="AA17">
    <cfRule type="cellIs" dxfId="841" priority="630" operator="equal">
      <formula>"O"</formula>
    </cfRule>
  </conditionalFormatting>
  <conditionalFormatting sqref="AA17">
    <cfRule type="cellIs" dxfId="840" priority="631" operator="equal">
      <formula>"E+N"</formula>
    </cfRule>
  </conditionalFormatting>
  <conditionalFormatting sqref="AA17">
    <cfRule type="cellIs" dxfId="839" priority="632" operator="equal">
      <formula>"M+E"</formula>
    </cfRule>
  </conditionalFormatting>
  <conditionalFormatting sqref="X18">
    <cfRule type="cellIs" dxfId="838" priority="625" operator="equal">
      <formula>"A"</formula>
    </cfRule>
  </conditionalFormatting>
  <conditionalFormatting sqref="X18">
    <cfRule type="cellIs" dxfId="837" priority="626" operator="equal">
      <formula>"O"</formula>
    </cfRule>
  </conditionalFormatting>
  <conditionalFormatting sqref="X18">
    <cfRule type="cellIs" dxfId="836" priority="627" operator="equal">
      <formula>"E+N"</formula>
    </cfRule>
  </conditionalFormatting>
  <conditionalFormatting sqref="X18">
    <cfRule type="cellIs" dxfId="835" priority="628" operator="equal">
      <formula>"M+E"</formula>
    </cfRule>
  </conditionalFormatting>
  <conditionalFormatting sqref="AE18">
    <cfRule type="cellIs" dxfId="834" priority="621" operator="equal">
      <formula>"A"</formula>
    </cfRule>
  </conditionalFormatting>
  <conditionalFormatting sqref="AE18">
    <cfRule type="cellIs" dxfId="833" priority="622" operator="equal">
      <formula>"O"</formula>
    </cfRule>
  </conditionalFormatting>
  <conditionalFormatting sqref="AE18">
    <cfRule type="cellIs" dxfId="832" priority="623" operator="equal">
      <formula>"E+N"</formula>
    </cfRule>
  </conditionalFormatting>
  <conditionalFormatting sqref="AE18">
    <cfRule type="cellIs" dxfId="831" priority="624" operator="equal">
      <formula>"M+E"</formula>
    </cfRule>
  </conditionalFormatting>
  <conditionalFormatting sqref="Z19">
    <cfRule type="cellIs" dxfId="830" priority="617" operator="equal">
      <formula>"A"</formula>
    </cfRule>
  </conditionalFormatting>
  <conditionalFormatting sqref="Z19">
    <cfRule type="cellIs" dxfId="829" priority="618" operator="equal">
      <formula>"O"</formula>
    </cfRule>
  </conditionalFormatting>
  <conditionalFormatting sqref="Z19">
    <cfRule type="cellIs" dxfId="828" priority="619" operator="equal">
      <formula>"E+N"</formula>
    </cfRule>
  </conditionalFormatting>
  <conditionalFormatting sqref="Z19">
    <cfRule type="cellIs" dxfId="827" priority="620" operator="equal">
      <formula>"M+E"</formula>
    </cfRule>
  </conditionalFormatting>
  <conditionalFormatting sqref="AH19">
    <cfRule type="cellIs" dxfId="826" priority="613" operator="equal">
      <formula>"A"</formula>
    </cfRule>
  </conditionalFormatting>
  <conditionalFormatting sqref="AH19">
    <cfRule type="cellIs" dxfId="825" priority="614" operator="equal">
      <formula>"O"</formula>
    </cfRule>
  </conditionalFormatting>
  <conditionalFormatting sqref="AH19">
    <cfRule type="cellIs" dxfId="824" priority="615" operator="equal">
      <formula>"E+N"</formula>
    </cfRule>
  </conditionalFormatting>
  <conditionalFormatting sqref="AH19">
    <cfRule type="cellIs" dxfId="823" priority="616" operator="equal">
      <formula>"M+E"</formula>
    </cfRule>
  </conditionalFormatting>
  <conditionalFormatting sqref="X20">
    <cfRule type="cellIs" dxfId="822" priority="609" operator="equal">
      <formula>"A"</formula>
    </cfRule>
  </conditionalFormatting>
  <conditionalFormatting sqref="X20">
    <cfRule type="cellIs" dxfId="821" priority="610" operator="equal">
      <formula>"O"</formula>
    </cfRule>
  </conditionalFormatting>
  <conditionalFormatting sqref="X20">
    <cfRule type="cellIs" dxfId="820" priority="611" operator="equal">
      <formula>"E+N"</formula>
    </cfRule>
  </conditionalFormatting>
  <conditionalFormatting sqref="X20">
    <cfRule type="cellIs" dxfId="819" priority="612" operator="equal">
      <formula>"M+E"</formula>
    </cfRule>
  </conditionalFormatting>
  <conditionalFormatting sqref="AE20">
    <cfRule type="cellIs" dxfId="818" priority="605" operator="equal">
      <formula>"A"</formula>
    </cfRule>
  </conditionalFormatting>
  <conditionalFormatting sqref="AE20">
    <cfRule type="cellIs" dxfId="817" priority="606" operator="equal">
      <formula>"O"</formula>
    </cfRule>
  </conditionalFormatting>
  <conditionalFormatting sqref="AE20">
    <cfRule type="cellIs" dxfId="816" priority="607" operator="equal">
      <formula>"E+N"</formula>
    </cfRule>
  </conditionalFormatting>
  <conditionalFormatting sqref="AE20">
    <cfRule type="cellIs" dxfId="815" priority="608" operator="equal">
      <formula>"M+E"</formula>
    </cfRule>
  </conditionalFormatting>
  <conditionalFormatting sqref="V21">
    <cfRule type="cellIs" dxfId="814" priority="601" operator="equal">
      <formula>"A"</formula>
    </cfRule>
  </conditionalFormatting>
  <conditionalFormatting sqref="V21">
    <cfRule type="cellIs" dxfId="813" priority="602" operator="equal">
      <formula>"O"</formula>
    </cfRule>
  </conditionalFormatting>
  <conditionalFormatting sqref="V21">
    <cfRule type="cellIs" dxfId="812" priority="603" operator="equal">
      <formula>"E+N"</formula>
    </cfRule>
  </conditionalFormatting>
  <conditionalFormatting sqref="V21">
    <cfRule type="cellIs" dxfId="811" priority="604" operator="equal">
      <formula>"M+E"</formula>
    </cfRule>
  </conditionalFormatting>
  <conditionalFormatting sqref="AB21">
    <cfRule type="cellIs" dxfId="810" priority="597" operator="equal">
      <formula>"A"</formula>
    </cfRule>
  </conditionalFormatting>
  <conditionalFormatting sqref="AB21">
    <cfRule type="cellIs" dxfId="809" priority="598" operator="equal">
      <formula>"O"</formula>
    </cfRule>
  </conditionalFormatting>
  <conditionalFormatting sqref="AB21">
    <cfRule type="cellIs" dxfId="808" priority="599" operator="equal">
      <formula>"E+N"</formula>
    </cfRule>
  </conditionalFormatting>
  <conditionalFormatting sqref="AB21">
    <cfRule type="cellIs" dxfId="807" priority="600" operator="equal">
      <formula>"M+E"</formula>
    </cfRule>
  </conditionalFormatting>
  <conditionalFormatting sqref="AI21">
    <cfRule type="cellIs" dxfId="806" priority="593" operator="equal">
      <formula>"A"</formula>
    </cfRule>
  </conditionalFormatting>
  <conditionalFormatting sqref="AI21">
    <cfRule type="cellIs" dxfId="805" priority="594" operator="equal">
      <formula>"O"</formula>
    </cfRule>
  </conditionalFormatting>
  <conditionalFormatting sqref="AI21">
    <cfRule type="cellIs" dxfId="804" priority="595" operator="equal">
      <formula>"E+N"</formula>
    </cfRule>
  </conditionalFormatting>
  <conditionalFormatting sqref="AI21">
    <cfRule type="cellIs" dxfId="803" priority="596" operator="equal">
      <formula>"M+E"</formula>
    </cfRule>
  </conditionalFormatting>
  <conditionalFormatting sqref="Z22">
    <cfRule type="cellIs" dxfId="802" priority="591" operator="equal">
      <formula>"E+N"</formula>
    </cfRule>
  </conditionalFormatting>
  <conditionalFormatting sqref="Z22">
    <cfRule type="cellIs" dxfId="801" priority="592" operator="equal">
      <formula>"M+E"</formula>
    </cfRule>
  </conditionalFormatting>
  <conditionalFormatting sqref="AG22">
    <cfRule type="cellIs" dxfId="800" priority="589" operator="equal">
      <formula>"E+N"</formula>
    </cfRule>
  </conditionalFormatting>
  <conditionalFormatting sqref="AG22">
    <cfRule type="cellIs" dxfId="799" priority="590" operator="equal">
      <formula>"M+E"</formula>
    </cfRule>
  </conditionalFormatting>
  <conditionalFormatting sqref="W24">
    <cfRule type="cellIs" dxfId="798" priority="585" operator="equal">
      <formula>"A"</formula>
    </cfRule>
  </conditionalFormatting>
  <conditionalFormatting sqref="W24">
    <cfRule type="cellIs" dxfId="797" priority="586" operator="equal">
      <formula>"O"</formula>
    </cfRule>
  </conditionalFormatting>
  <conditionalFormatting sqref="W24">
    <cfRule type="cellIs" dxfId="796" priority="587" operator="equal">
      <formula>"E+N"</formula>
    </cfRule>
  </conditionalFormatting>
  <conditionalFormatting sqref="W24">
    <cfRule type="cellIs" dxfId="795" priority="588" operator="equal">
      <formula>"M+E"</formula>
    </cfRule>
  </conditionalFormatting>
  <conditionalFormatting sqref="AD24">
    <cfRule type="cellIs" dxfId="794" priority="581" operator="equal">
      <formula>"A"</formula>
    </cfRule>
  </conditionalFormatting>
  <conditionalFormatting sqref="AD24">
    <cfRule type="cellIs" dxfId="793" priority="582" operator="equal">
      <formula>"O"</formula>
    </cfRule>
  </conditionalFormatting>
  <conditionalFormatting sqref="AD24">
    <cfRule type="cellIs" dxfId="792" priority="583" operator="equal">
      <formula>"E+N"</formula>
    </cfRule>
  </conditionalFormatting>
  <conditionalFormatting sqref="AD24">
    <cfRule type="cellIs" dxfId="791" priority="584" operator="equal">
      <formula>"M+E"</formula>
    </cfRule>
  </conditionalFormatting>
  <conditionalFormatting sqref="AK24">
    <cfRule type="cellIs" dxfId="790" priority="577" operator="equal">
      <formula>"A"</formula>
    </cfRule>
  </conditionalFormatting>
  <conditionalFormatting sqref="AK24">
    <cfRule type="cellIs" dxfId="789" priority="578" operator="equal">
      <formula>"O"</formula>
    </cfRule>
  </conditionalFormatting>
  <conditionalFormatting sqref="AK24">
    <cfRule type="cellIs" dxfId="788" priority="579" operator="equal">
      <formula>"E+N"</formula>
    </cfRule>
  </conditionalFormatting>
  <conditionalFormatting sqref="AK24">
    <cfRule type="cellIs" dxfId="787" priority="580" operator="equal">
      <formula>"M+E"</formula>
    </cfRule>
  </conditionalFormatting>
  <conditionalFormatting sqref="AB25">
    <cfRule type="cellIs" dxfId="786" priority="575" operator="equal">
      <formula>"E+N"</formula>
    </cfRule>
  </conditionalFormatting>
  <conditionalFormatting sqref="AB25">
    <cfRule type="cellIs" dxfId="785" priority="576" operator="equal">
      <formula>"M+E"</formula>
    </cfRule>
  </conditionalFormatting>
  <conditionalFormatting sqref="AI25">
    <cfRule type="cellIs" dxfId="784" priority="573" operator="equal">
      <formula>"E+N"</formula>
    </cfRule>
  </conditionalFormatting>
  <conditionalFormatting sqref="AI25">
    <cfRule type="cellIs" dxfId="783" priority="574" operator="equal">
      <formula>"M+E"</formula>
    </cfRule>
  </conditionalFormatting>
  <conditionalFormatting sqref="X26">
    <cfRule type="cellIs" dxfId="782" priority="571" operator="equal">
      <formula>"E+N"</formula>
    </cfRule>
  </conditionalFormatting>
  <conditionalFormatting sqref="X26">
    <cfRule type="cellIs" dxfId="781" priority="572" operator="equal">
      <formula>"M+E"</formula>
    </cfRule>
  </conditionalFormatting>
  <conditionalFormatting sqref="AF26">
    <cfRule type="cellIs" dxfId="780" priority="569" operator="equal">
      <formula>"E+N"</formula>
    </cfRule>
  </conditionalFormatting>
  <conditionalFormatting sqref="AF26">
    <cfRule type="cellIs" dxfId="779" priority="570" operator="equal">
      <formula>"M+E"</formula>
    </cfRule>
  </conditionalFormatting>
  <conditionalFormatting sqref="Z27">
    <cfRule type="cellIs" dxfId="778" priority="565" operator="equal">
      <formula>"A"</formula>
    </cfRule>
  </conditionalFormatting>
  <conditionalFormatting sqref="Z27">
    <cfRule type="cellIs" dxfId="777" priority="566" operator="equal">
      <formula>"O"</formula>
    </cfRule>
  </conditionalFormatting>
  <conditionalFormatting sqref="Z27">
    <cfRule type="cellIs" dxfId="776" priority="567" operator="equal">
      <formula>"E+N"</formula>
    </cfRule>
  </conditionalFormatting>
  <conditionalFormatting sqref="Z27">
    <cfRule type="cellIs" dxfId="775" priority="568" operator="equal">
      <formula>"M+E"</formula>
    </cfRule>
  </conditionalFormatting>
  <conditionalFormatting sqref="AH27">
    <cfRule type="cellIs" dxfId="774" priority="561" operator="equal">
      <formula>"A"</formula>
    </cfRule>
  </conditionalFormatting>
  <conditionalFormatting sqref="AH27">
    <cfRule type="cellIs" dxfId="773" priority="562" operator="equal">
      <formula>"O"</formula>
    </cfRule>
  </conditionalFormatting>
  <conditionalFormatting sqref="AH27">
    <cfRule type="cellIs" dxfId="772" priority="563" operator="equal">
      <formula>"E+N"</formula>
    </cfRule>
  </conditionalFormatting>
  <conditionalFormatting sqref="AH27">
    <cfRule type="cellIs" dxfId="771" priority="564" operator="equal">
      <formula>"M+E"</formula>
    </cfRule>
  </conditionalFormatting>
  <conditionalFormatting sqref="W29">
    <cfRule type="cellIs" dxfId="770" priority="557" operator="equal">
      <formula>"A"</formula>
    </cfRule>
  </conditionalFormatting>
  <conditionalFormatting sqref="W29">
    <cfRule type="cellIs" dxfId="769" priority="558" operator="equal">
      <formula>"O"</formula>
    </cfRule>
  </conditionalFormatting>
  <conditionalFormatting sqref="W29">
    <cfRule type="cellIs" dxfId="768" priority="559" operator="equal">
      <formula>"E+N"</formula>
    </cfRule>
  </conditionalFormatting>
  <conditionalFormatting sqref="W29">
    <cfRule type="cellIs" dxfId="767" priority="560" operator="equal">
      <formula>"M+E"</formula>
    </cfRule>
  </conditionalFormatting>
  <conditionalFormatting sqref="AC29">
    <cfRule type="cellIs" dxfId="766" priority="553" operator="equal">
      <formula>"A"</formula>
    </cfRule>
  </conditionalFormatting>
  <conditionalFormatting sqref="AC29">
    <cfRule type="cellIs" dxfId="765" priority="554" operator="equal">
      <formula>"O"</formula>
    </cfRule>
  </conditionalFormatting>
  <conditionalFormatting sqref="AC29">
    <cfRule type="cellIs" dxfId="764" priority="555" operator="equal">
      <formula>"E+N"</formula>
    </cfRule>
  </conditionalFormatting>
  <conditionalFormatting sqref="AC29">
    <cfRule type="cellIs" dxfId="763" priority="556" operator="equal">
      <formula>"M+E"</formula>
    </cfRule>
  </conditionalFormatting>
  <conditionalFormatting sqref="AK29">
    <cfRule type="cellIs" dxfId="762" priority="549" operator="equal">
      <formula>"A"</formula>
    </cfRule>
  </conditionalFormatting>
  <conditionalFormatting sqref="AK29">
    <cfRule type="cellIs" dxfId="761" priority="550" operator="equal">
      <formula>"O"</formula>
    </cfRule>
  </conditionalFormatting>
  <conditionalFormatting sqref="AK29">
    <cfRule type="cellIs" dxfId="760" priority="551" operator="equal">
      <formula>"E+N"</formula>
    </cfRule>
  </conditionalFormatting>
  <conditionalFormatting sqref="AK29">
    <cfRule type="cellIs" dxfId="759" priority="552" operator="equal">
      <formula>"M+E"</formula>
    </cfRule>
  </conditionalFormatting>
  <conditionalFormatting sqref="Z30">
    <cfRule type="cellIs" dxfId="758" priority="545" operator="equal">
      <formula>"A"</formula>
    </cfRule>
  </conditionalFormatting>
  <conditionalFormatting sqref="Z30">
    <cfRule type="cellIs" dxfId="757" priority="546" operator="equal">
      <formula>"O"</formula>
    </cfRule>
  </conditionalFormatting>
  <conditionalFormatting sqref="Z30">
    <cfRule type="cellIs" dxfId="756" priority="547" operator="equal">
      <formula>"E+N"</formula>
    </cfRule>
  </conditionalFormatting>
  <conditionalFormatting sqref="Z30">
    <cfRule type="cellIs" dxfId="755" priority="548" operator="equal">
      <formula>"M+E"</formula>
    </cfRule>
  </conditionalFormatting>
  <conditionalFormatting sqref="AH30">
    <cfRule type="cellIs" dxfId="754" priority="541" operator="equal">
      <formula>"A"</formula>
    </cfRule>
  </conditionalFormatting>
  <conditionalFormatting sqref="AH30">
    <cfRule type="cellIs" dxfId="753" priority="542" operator="equal">
      <formula>"O"</formula>
    </cfRule>
  </conditionalFormatting>
  <conditionalFormatting sqref="AH30">
    <cfRule type="cellIs" dxfId="752" priority="543" operator="equal">
      <formula>"E+N"</formula>
    </cfRule>
  </conditionalFormatting>
  <conditionalFormatting sqref="AH30">
    <cfRule type="cellIs" dxfId="751" priority="544" operator="equal">
      <formula>"M+E"</formula>
    </cfRule>
  </conditionalFormatting>
  <conditionalFormatting sqref="V31">
    <cfRule type="cellIs" dxfId="750" priority="537" operator="equal">
      <formula>"A"</formula>
    </cfRule>
  </conditionalFormatting>
  <conditionalFormatting sqref="V31">
    <cfRule type="cellIs" dxfId="749" priority="538" operator="equal">
      <formula>"O"</formula>
    </cfRule>
  </conditionalFormatting>
  <conditionalFormatting sqref="V31">
    <cfRule type="cellIs" dxfId="748" priority="539" operator="equal">
      <formula>"E+N"</formula>
    </cfRule>
  </conditionalFormatting>
  <conditionalFormatting sqref="V31">
    <cfRule type="cellIs" dxfId="747" priority="540" operator="equal">
      <formula>"M+E"</formula>
    </cfRule>
  </conditionalFormatting>
  <conditionalFormatting sqref="AC31">
    <cfRule type="cellIs" dxfId="746" priority="533" operator="equal">
      <formula>"A"</formula>
    </cfRule>
  </conditionalFormatting>
  <conditionalFormatting sqref="AC31">
    <cfRule type="cellIs" dxfId="745" priority="534" operator="equal">
      <formula>"O"</formula>
    </cfRule>
  </conditionalFormatting>
  <conditionalFormatting sqref="AC31">
    <cfRule type="cellIs" dxfId="744" priority="535" operator="equal">
      <formula>"E+N"</formula>
    </cfRule>
  </conditionalFormatting>
  <conditionalFormatting sqref="AC31">
    <cfRule type="cellIs" dxfId="743" priority="536" operator="equal">
      <formula>"M+E"</formula>
    </cfRule>
  </conditionalFormatting>
  <conditionalFormatting sqref="AJ31">
    <cfRule type="cellIs" dxfId="742" priority="529" operator="equal">
      <formula>"A"</formula>
    </cfRule>
  </conditionalFormatting>
  <conditionalFormatting sqref="AJ31">
    <cfRule type="cellIs" dxfId="741" priority="530" operator="equal">
      <formula>"O"</formula>
    </cfRule>
  </conditionalFormatting>
  <conditionalFormatting sqref="AJ31">
    <cfRule type="cellIs" dxfId="740" priority="531" operator="equal">
      <formula>"E+N"</formula>
    </cfRule>
  </conditionalFormatting>
  <conditionalFormatting sqref="AJ31">
    <cfRule type="cellIs" dxfId="739" priority="532" operator="equal">
      <formula>"M+E"</formula>
    </cfRule>
  </conditionalFormatting>
  <conditionalFormatting sqref="Y32">
    <cfRule type="cellIs" dxfId="738" priority="525" operator="equal">
      <formula>"A"</formula>
    </cfRule>
  </conditionalFormatting>
  <conditionalFormatting sqref="Y32">
    <cfRule type="cellIs" dxfId="737" priority="526" operator="equal">
      <formula>"O"</formula>
    </cfRule>
  </conditionalFormatting>
  <conditionalFormatting sqref="Y32">
    <cfRule type="cellIs" dxfId="736" priority="527" operator="equal">
      <formula>"E+N"</formula>
    </cfRule>
  </conditionalFormatting>
  <conditionalFormatting sqref="Y32">
    <cfRule type="cellIs" dxfId="735" priority="528" operator="equal">
      <formula>"M+E"</formula>
    </cfRule>
  </conditionalFormatting>
  <conditionalFormatting sqref="U32">
    <cfRule type="cellIs" dxfId="734" priority="521" operator="equal">
      <formula>"A"</formula>
    </cfRule>
  </conditionalFormatting>
  <conditionalFormatting sqref="U32">
    <cfRule type="cellIs" dxfId="733" priority="522" operator="equal">
      <formula>"O"</formula>
    </cfRule>
  </conditionalFormatting>
  <conditionalFormatting sqref="U32">
    <cfRule type="cellIs" dxfId="732" priority="523" operator="equal">
      <formula>"E+N"</formula>
    </cfRule>
  </conditionalFormatting>
  <conditionalFormatting sqref="U32">
    <cfRule type="cellIs" dxfId="731" priority="524" operator="equal">
      <formula>"M+E"</formula>
    </cfRule>
  </conditionalFormatting>
  <conditionalFormatting sqref="AA32">
    <cfRule type="cellIs" dxfId="730" priority="517" operator="equal">
      <formula>"A"</formula>
    </cfRule>
  </conditionalFormatting>
  <conditionalFormatting sqref="AA32">
    <cfRule type="cellIs" dxfId="729" priority="518" operator="equal">
      <formula>"O"</formula>
    </cfRule>
  </conditionalFormatting>
  <conditionalFormatting sqref="AA32">
    <cfRule type="cellIs" dxfId="728" priority="519" operator="equal">
      <formula>"E+N"</formula>
    </cfRule>
  </conditionalFormatting>
  <conditionalFormatting sqref="AA32">
    <cfRule type="cellIs" dxfId="727" priority="520" operator="equal">
      <formula>"M+E"</formula>
    </cfRule>
  </conditionalFormatting>
  <conditionalFormatting sqref="AJ32">
    <cfRule type="cellIs" dxfId="726" priority="513" operator="equal">
      <formula>"A"</formula>
    </cfRule>
  </conditionalFormatting>
  <conditionalFormatting sqref="AJ32">
    <cfRule type="cellIs" dxfId="725" priority="514" operator="equal">
      <formula>"O"</formula>
    </cfRule>
  </conditionalFormatting>
  <conditionalFormatting sqref="AJ32">
    <cfRule type="cellIs" dxfId="724" priority="515" operator="equal">
      <formula>"E+N"</formula>
    </cfRule>
  </conditionalFormatting>
  <conditionalFormatting sqref="AJ32">
    <cfRule type="cellIs" dxfId="723" priority="516" operator="equal">
      <formula>"M+E"</formula>
    </cfRule>
  </conditionalFormatting>
  <conditionalFormatting sqref="AA33">
    <cfRule type="cellIs" dxfId="722" priority="509" operator="equal">
      <formula>"A"</formula>
    </cfRule>
  </conditionalFormatting>
  <conditionalFormatting sqref="AA33">
    <cfRule type="cellIs" dxfId="721" priority="510" operator="equal">
      <formula>"O"</formula>
    </cfRule>
  </conditionalFormatting>
  <conditionalFormatting sqref="AA33">
    <cfRule type="cellIs" dxfId="720" priority="511" operator="equal">
      <formula>"E+N"</formula>
    </cfRule>
  </conditionalFormatting>
  <conditionalFormatting sqref="AA33">
    <cfRule type="cellIs" dxfId="719" priority="512" operator="equal">
      <formula>"M+E"</formula>
    </cfRule>
  </conditionalFormatting>
  <conditionalFormatting sqref="AH33">
    <cfRule type="cellIs" dxfId="718" priority="505" operator="equal">
      <formula>"A"</formula>
    </cfRule>
  </conditionalFormatting>
  <conditionalFormatting sqref="AH33">
    <cfRule type="cellIs" dxfId="717" priority="506" operator="equal">
      <formula>"O"</formula>
    </cfRule>
  </conditionalFormatting>
  <conditionalFormatting sqref="AH33">
    <cfRule type="cellIs" dxfId="716" priority="507" operator="equal">
      <formula>"E+N"</formula>
    </cfRule>
  </conditionalFormatting>
  <conditionalFormatting sqref="AH33">
    <cfRule type="cellIs" dxfId="715" priority="508" operator="equal">
      <formula>"M+E"</formula>
    </cfRule>
  </conditionalFormatting>
  <conditionalFormatting sqref="X34">
    <cfRule type="cellIs" dxfId="714" priority="501" operator="equal">
      <formula>"A"</formula>
    </cfRule>
  </conditionalFormatting>
  <conditionalFormatting sqref="X34">
    <cfRule type="cellIs" dxfId="713" priority="502" operator="equal">
      <formula>"O"</formula>
    </cfRule>
  </conditionalFormatting>
  <conditionalFormatting sqref="X34">
    <cfRule type="cellIs" dxfId="712" priority="503" operator="equal">
      <formula>"E+N"</formula>
    </cfRule>
  </conditionalFormatting>
  <conditionalFormatting sqref="X34">
    <cfRule type="cellIs" dxfId="711" priority="504" operator="equal">
      <formula>"M+E"</formula>
    </cfRule>
  </conditionalFormatting>
  <conditionalFormatting sqref="AF34">
    <cfRule type="cellIs" dxfId="710" priority="497" operator="equal">
      <formula>"A"</formula>
    </cfRule>
  </conditionalFormatting>
  <conditionalFormatting sqref="AF34">
    <cfRule type="cellIs" dxfId="709" priority="498" operator="equal">
      <formula>"O"</formula>
    </cfRule>
  </conditionalFormatting>
  <conditionalFormatting sqref="AF34">
    <cfRule type="cellIs" dxfId="708" priority="499" operator="equal">
      <formula>"E+N"</formula>
    </cfRule>
  </conditionalFormatting>
  <conditionalFormatting sqref="AF34">
    <cfRule type="cellIs" dxfId="707" priority="500" operator="equal">
      <formula>"M+E"</formula>
    </cfRule>
  </conditionalFormatting>
  <conditionalFormatting sqref="AA35">
    <cfRule type="cellIs" dxfId="706" priority="495" operator="equal">
      <formula>"E+N"</formula>
    </cfRule>
  </conditionalFormatting>
  <conditionalFormatting sqref="AA35">
    <cfRule type="cellIs" dxfId="705" priority="496" operator="equal">
      <formula>"M+E"</formula>
    </cfRule>
  </conditionalFormatting>
  <conditionalFormatting sqref="AH35">
    <cfRule type="cellIs" dxfId="704" priority="493" operator="equal">
      <formula>"E+N"</formula>
    </cfRule>
  </conditionalFormatting>
  <conditionalFormatting sqref="AH35">
    <cfRule type="cellIs" dxfId="703" priority="494" operator="equal">
      <formula>"M+E"</formula>
    </cfRule>
  </conditionalFormatting>
  <conditionalFormatting sqref="T36">
    <cfRule type="cellIs" dxfId="702" priority="489" operator="equal">
      <formula>"A"</formula>
    </cfRule>
  </conditionalFormatting>
  <conditionalFormatting sqref="T36">
    <cfRule type="cellIs" dxfId="701" priority="490" operator="equal">
      <formula>"O"</formula>
    </cfRule>
  </conditionalFormatting>
  <conditionalFormatting sqref="T36">
    <cfRule type="cellIs" dxfId="700" priority="491" operator="equal">
      <formula>"E+N"</formula>
    </cfRule>
  </conditionalFormatting>
  <conditionalFormatting sqref="T36">
    <cfRule type="cellIs" dxfId="699" priority="492" operator="equal">
      <formula>"M+E"</formula>
    </cfRule>
  </conditionalFormatting>
  <conditionalFormatting sqref="AB36">
    <cfRule type="cellIs" dxfId="698" priority="485" operator="equal">
      <formula>"A"</formula>
    </cfRule>
  </conditionalFormatting>
  <conditionalFormatting sqref="AB36">
    <cfRule type="cellIs" dxfId="697" priority="486" operator="equal">
      <formula>"O"</formula>
    </cfRule>
  </conditionalFormatting>
  <conditionalFormatting sqref="AB36">
    <cfRule type="cellIs" dxfId="696" priority="487" operator="equal">
      <formula>"E+N"</formula>
    </cfRule>
  </conditionalFormatting>
  <conditionalFormatting sqref="AB36">
    <cfRule type="cellIs" dxfId="695" priority="488" operator="equal">
      <formula>"M+E"</formula>
    </cfRule>
  </conditionalFormatting>
  <conditionalFormatting sqref="AJ36">
    <cfRule type="cellIs" dxfId="694" priority="481" operator="equal">
      <formula>"A"</formula>
    </cfRule>
  </conditionalFormatting>
  <conditionalFormatting sqref="AJ36">
    <cfRule type="cellIs" dxfId="693" priority="482" operator="equal">
      <formula>"O"</formula>
    </cfRule>
  </conditionalFormatting>
  <conditionalFormatting sqref="AJ36">
    <cfRule type="cellIs" dxfId="692" priority="483" operator="equal">
      <formula>"E+N"</formula>
    </cfRule>
  </conditionalFormatting>
  <conditionalFormatting sqref="AJ36">
    <cfRule type="cellIs" dxfId="691" priority="484" operator="equal">
      <formula>"M+E"</formula>
    </cfRule>
  </conditionalFormatting>
  <conditionalFormatting sqref="U37">
    <cfRule type="cellIs" dxfId="690" priority="477" operator="equal">
      <formula>"A"</formula>
    </cfRule>
  </conditionalFormatting>
  <conditionalFormatting sqref="U37">
    <cfRule type="cellIs" dxfId="689" priority="478" operator="equal">
      <formula>"O"</formula>
    </cfRule>
  </conditionalFormatting>
  <conditionalFormatting sqref="U37">
    <cfRule type="cellIs" dxfId="688" priority="479" operator="equal">
      <formula>"E+N"</formula>
    </cfRule>
  </conditionalFormatting>
  <conditionalFormatting sqref="U37">
    <cfRule type="cellIs" dxfId="687" priority="480" operator="equal">
      <formula>"M+E"</formula>
    </cfRule>
  </conditionalFormatting>
  <conditionalFormatting sqref="AB37">
    <cfRule type="cellIs" dxfId="686" priority="473" operator="equal">
      <formula>"A"</formula>
    </cfRule>
  </conditionalFormatting>
  <conditionalFormatting sqref="AB37">
    <cfRule type="cellIs" dxfId="685" priority="474" operator="equal">
      <formula>"O"</formula>
    </cfRule>
  </conditionalFormatting>
  <conditionalFormatting sqref="AB37">
    <cfRule type="cellIs" dxfId="684" priority="475" operator="equal">
      <formula>"E+N"</formula>
    </cfRule>
  </conditionalFormatting>
  <conditionalFormatting sqref="AB37">
    <cfRule type="cellIs" dxfId="683" priority="476" operator="equal">
      <formula>"M+E"</formula>
    </cfRule>
  </conditionalFormatting>
  <conditionalFormatting sqref="AJ37">
    <cfRule type="cellIs" dxfId="682" priority="469" operator="equal">
      <formula>"A"</formula>
    </cfRule>
  </conditionalFormatting>
  <conditionalFormatting sqref="AJ37">
    <cfRule type="cellIs" dxfId="681" priority="470" operator="equal">
      <formula>"O"</formula>
    </cfRule>
  </conditionalFormatting>
  <conditionalFormatting sqref="AJ37">
    <cfRule type="cellIs" dxfId="680" priority="471" operator="equal">
      <formula>"E+N"</formula>
    </cfRule>
  </conditionalFormatting>
  <conditionalFormatting sqref="AJ37">
    <cfRule type="cellIs" dxfId="679" priority="472" operator="equal">
      <formula>"M+E"</formula>
    </cfRule>
  </conditionalFormatting>
  <conditionalFormatting sqref="U38">
    <cfRule type="cellIs" dxfId="678" priority="465" operator="equal">
      <formula>"A"</formula>
    </cfRule>
  </conditionalFormatting>
  <conditionalFormatting sqref="U38">
    <cfRule type="cellIs" dxfId="677" priority="466" operator="equal">
      <formula>"O"</formula>
    </cfRule>
  </conditionalFormatting>
  <conditionalFormatting sqref="U38">
    <cfRule type="cellIs" dxfId="676" priority="467" operator="equal">
      <formula>"E+N"</formula>
    </cfRule>
  </conditionalFormatting>
  <conditionalFormatting sqref="U38">
    <cfRule type="cellIs" dxfId="675" priority="468" operator="equal">
      <formula>"M+E"</formula>
    </cfRule>
  </conditionalFormatting>
  <conditionalFormatting sqref="AB38">
    <cfRule type="cellIs" dxfId="674" priority="461" operator="equal">
      <formula>"A"</formula>
    </cfRule>
  </conditionalFormatting>
  <conditionalFormatting sqref="AB38">
    <cfRule type="cellIs" dxfId="673" priority="462" operator="equal">
      <formula>"O"</formula>
    </cfRule>
  </conditionalFormatting>
  <conditionalFormatting sqref="AB38">
    <cfRule type="cellIs" dxfId="672" priority="463" operator="equal">
      <formula>"E+N"</formula>
    </cfRule>
  </conditionalFormatting>
  <conditionalFormatting sqref="AB38">
    <cfRule type="cellIs" dxfId="671" priority="464" operator="equal">
      <formula>"M+E"</formula>
    </cfRule>
  </conditionalFormatting>
  <conditionalFormatting sqref="AJ38">
    <cfRule type="cellIs" dxfId="670" priority="457" operator="equal">
      <formula>"A"</formula>
    </cfRule>
  </conditionalFormatting>
  <conditionalFormatting sqref="AJ38">
    <cfRule type="cellIs" dxfId="669" priority="458" operator="equal">
      <formula>"O"</formula>
    </cfRule>
  </conditionalFormatting>
  <conditionalFormatting sqref="AJ38">
    <cfRule type="cellIs" dxfId="668" priority="459" operator="equal">
      <formula>"E+N"</formula>
    </cfRule>
  </conditionalFormatting>
  <conditionalFormatting sqref="AJ38">
    <cfRule type="cellIs" dxfId="667" priority="460" operator="equal">
      <formula>"M+E"</formula>
    </cfRule>
  </conditionalFormatting>
  <conditionalFormatting sqref="AH17">
    <cfRule type="cellIs" dxfId="666" priority="453" operator="equal">
      <formula>"A"</formula>
    </cfRule>
  </conditionalFormatting>
  <conditionalFormatting sqref="AH17">
    <cfRule type="cellIs" dxfId="665" priority="454" operator="equal">
      <formula>"O"</formula>
    </cfRule>
  </conditionalFormatting>
  <conditionalFormatting sqref="AH17">
    <cfRule type="cellIs" dxfId="664" priority="455" operator="equal">
      <formula>"E+N"</formula>
    </cfRule>
  </conditionalFormatting>
  <conditionalFormatting sqref="AH17">
    <cfRule type="cellIs" dxfId="663" priority="456" operator="equal">
      <formula>"M+E"</formula>
    </cfRule>
  </conditionalFormatting>
  <conditionalFormatting sqref="AL18">
    <cfRule type="cellIs" dxfId="662" priority="449" operator="equal">
      <formula>"A"</formula>
    </cfRule>
  </conditionalFormatting>
  <conditionalFormatting sqref="AL18">
    <cfRule type="cellIs" dxfId="661" priority="450" operator="equal">
      <formula>"O"</formula>
    </cfRule>
  </conditionalFormatting>
  <conditionalFormatting sqref="AL18">
    <cfRule type="cellIs" dxfId="660" priority="451" operator="equal">
      <formula>"E+N"</formula>
    </cfRule>
  </conditionalFormatting>
  <conditionalFormatting sqref="AL18">
    <cfRule type="cellIs" dxfId="659" priority="452" operator="equal">
      <formula>"M+E"</formula>
    </cfRule>
  </conditionalFormatting>
  <conditionalFormatting sqref="AL20">
    <cfRule type="cellIs" dxfId="658" priority="445" operator="equal">
      <formula>"A"</formula>
    </cfRule>
  </conditionalFormatting>
  <conditionalFormatting sqref="AL20">
    <cfRule type="cellIs" dxfId="657" priority="446" operator="equal">
      <formula>"O"</formula>
    </cfRule>
  </conditionalFormatting>
  <conditionalFormatting sqref="AL20">
    <cfRule type="cellIs" dxfId="656" priority="447" operator="equal">
      <formula>"E+N"</formula>
    </cfRule>
  </conditionalFormatting>
  <conditionalFormatting sqref="AL20">
    <cfRule type="cellIs" dxfId="655" priority="448" operator="equal">
      <formula>"M+E"</formula>
    </cfRule>
  </conditionalFormatting>
  <conditionalFormatting sqref="W28">
    <cfRule type="cellIs" dxfId="654" priority="441" operator="equal">
      <formula>"A"</formula>
    </cfRule>
  </conditionalFormatting>
  <conditionalFormatting sqref="W28">
    <cfRule type="cellIs" dxfId="653" priority="442" operator="equal">
      <formula>"O"</formula>
    </cfRule>
  </conditionalFormatting>
  <conditionalFormatting sqref="W28">
    <cfRule type="cellIs" dxfId="652" priority="443" operator="equal">
      <formula>"E+N"</formula>
    </cfRule>
  </conditionalFormatting>
  <conditionalFormatting sqref="W28">
    <cfRule type="cellIs" dxfId="651" priority="444" operator="equal">
      <formula>"M+E"</formula>
    </cfRule>
  </conditionalFormatting>
  <conditionalFormatting sqref="AD28">
    <cfRule type="cellIs" dxfId="650" priority="437" operator="equal">
      <formula>"A"</formula>
    </cfRule>
  </conditionalFormatting>
  <conditionalFormatting sqref="AD28">
    <cfRule type="cellIs" dxfId="649" priority="438" operator="equal">
      <formula>"O"</formula>
    </cfRule>
  </conditionalFormatting>
  <conditionalFormatting sqref="AD28">
    <cfRule type="cellIs" dxfId="648" priority="439" operator="equal">
      <formula>"E+N"</formula>
    </cfRule>
  </conditionalFormatting>
  <conditionalFormatting sqref="AD28">
    <cfRule type="cellIs" dxfId="647" priority="440" operator="equal">
      <formula>"M+E"</formula>
    </cfRule>
  </conditionalFormatting>
  <conditionalFormatting sqref="AL28">
    <cfRule type="cellIs" dxfId="646" priority="433" operator="equal">
      <formula>"A"</formula>
    </cfRule>
  </conditionalFormatting>
  <conditionalFormatting sqref="AL28">
    <cfRule type="cellIs" dxfId="645" priority="434" operator="equal">
      <formula>"O"</formula>
    </cfRule>
  </conditionalFormatting>
  <conditionalFormatting sqref="AL28">
    <cfRule type="cellIs" dxfId="644" priority="435" operator="equal">
      <formula>"E+N"</formula>
    </cfRule>
  </conditionalFormatting>
  <conditionalFormatting sqref="AL28">
    <cfRule type="cellIs" dxfId="643" priority="436" operator="equal">
      <formula>"M+E"</formula>
    </cfRule>
  </conditionalFormatting>
  <conditionalFormatting sqref="T15">
    <cfRule type="cellIs" dxfId="642" priority="429" operator="equal">
      <formula>"A"</formula>
    </cfRule>
  </conditionalFormatting>
  <conditionalFormatting sqref="T15">
    <cfRule type="cellIs" dxfId="641" priority="430" operator="equal">
      <formula>"O"</formula>
    </cfRule>
  </conditionalFormatting>
  <conditionalFormatting sqref="T15">
    <cfRule type="cellIs" dxfId="640" priority="431" operator="equal">
      <formula>"E+N"</formula>
    </cfRule>
  </conditionalFormatting>
  <conditionalFormatting sqref="T15">
    <cfRule type="cellIs" dxfId="639" priority="432" operator="equal">
      <formula>"M+E"</formula>
    </cfRule>
  </conditionalFormatting>
  <conditionalFormatting sqref="T12">
    <cfRule type="cellIs" dxfId="638" priority="425" operator="equal">
      <formula>"A"</formula>
    </cfRule>
  </conditionalFormatting>
  <conditionalFormatting sqref="T12">
    <cfRule type="cellIs" dxfId="637" priority="426" operator="equal">
      <formula>"O"</formula>
    </cfRule>
  </conditionalFormatting>
  <conditionalFormatting sqref="T12">
    <cfRule type="cellIs" dxfId="636" priority="427" operator="equal">
      <formula>"E+N"</formula>
    </cfRule>
  </conditionalFormatting>
  <conditionalFormatting sqref="T12">
    <cfRule type="cellIs" dxfId="635" priority="428" operator="equal">
      <formula>"M+E"</formula>
    </cfRule>
  </conditionalFormatting>
  <conditionalFormatting sqref="T23">
    <cfRule type="cellIs" dxfId="634" priority="421" operator="equal">
      <formula>"A"</formula>
    </cfRule>
  </conditionalFormatting>
  <conditionalFormatting sqref="T23">
    <cfRule type="cellIs" dxfId="633" priority="422" operator="equal">
      <formula>"O"</formula>
    </cfRule>
  </conditionalFormatting>
  <conditionalFormatting sqref="T23">
    <cfRule type="cellIs" dxfId="632" priority="423" operator="equal">
      <formula>"E+N"</formula>
    </cfRule>
  </conditionalFormatting>
  <conditionalFormatting sqref="T23">
    <cfRule type="cellIs" dxfId="631" priority="424" operator="equal">
      <formula>"M+E"</formula>
    </cfRule>
  </conditionalFormatting>
  <conditionalFormatting sqref="T27">
    <cfRule type="cellIs" dxfId="630" priority="417" operator="equal">
      <formula>"A"</formula>
    </cfRule>
  </conditionalFormatting>
  <conditionalFormatting sqref="T27">
    <cfRule type="cellIs" dxfId="629" priority="418" operator="equal">
      <formula>"O"</formula>
    </cfRule>
  </conditionalFormatting>
  <conditionalFormatting sqref="T27">
    <cfRule type="cellIs" dxfId="628" priority="419" operator="equal">
      <formula>"E+N"</formula>
    </cfRule>
  </conditionalFormatting>
  <conditionalFormatting sqref="T27">
    <cfRule type="cellIs" dxfId="627" priority="420" operator="equal">
      <formula>"M+E"</formula>
    </cfRule>
  </conditionalFormatting>
  <conditionalFormatting sqref="T33">
    <cfRule type="cellIs" dxfId="626" priority="413" operator="equal">
      <formula>"A"</formula>
    </cfRule>
  </conditionalFormatting>
  <conditionalFormatting sqref="T33">
    <cfRule type="cellIs" dxfId="625" priority="414" operator="equal">
      <formula>"O"</formula>
    </cfRule>
  </conditionalFormatting>
  <conditionalFormatting sqref="T33">
    <cfRule type="cellIs" dxfId="624" priority="415" operator="equal">
      <formula>"E+N"</formula>
    </cfRule>
  </conditionalFormatting>
  <conditionalFormatting sqref="T33">
    <cfRule type="cellIs" dxfId="623" priority="416" operator="equal">
      <formula>"M+E"</formula>
    </cfRule>
  </conditionalFormatting>
  <conditionalFormatting sqref="T35">
    <cfRule type="cellIs" dxfId="622" priority="409" operator="equal">
      <formula>"A"</formula>
    </cfRule>
  </conditionalFormatting>
  <conditionalFormatting sqref="T35">
    <cfRule type="cellIs" dxfId="621" priority="410" operator="equal">
      <formula>"O"</formula>
    </cfRule>
  </conditionalFormatting>
  <conditionalFormatting sqref="T35">
    <cfRule type="cellIs" dxfId="620" priority="411" operator="equal">
      <formula>"E+N"</formula>
    </cfRule>
  </conditionalFormatting>
  <conditionalFormatting sqref="T35">
    <cfRule type="cellIs" dxfId="619" priority="412" operator="equal">
      <formula>"M+E"</formula>
    </cfRule>
  </conditionalFormatting>
  <conditionalFormatting sqref="T25">
    <cfRule type="cellIs" dxfId="618" priority="405" operator="equal">
      <formula>"A"</formula>
    </cfRule>
  </conditionalFormatting>
  <conditionalFormatting sqref="T25">
    <cfRule type="cellIs" dxfId="617" priority="406" operator="equal">
      <formula>"O"</formula>
    </cfRule>
  </conditionalFormatting>
  <conditionalFormatting sqref="T25">
    <cfRule type="cellIs" dxfId="616" priority="407" operator="equal">
      <formula>"E+N"</formula>
    </cfRule>
  </conditionalFormatting>
  <conditionalFormatting sqref="T25">
    <cfRule type="cellIs" dxfId="615" priority="408" operator="equal">
      <formula>"M+E"</formula>
    </cfRule>
  </conditionalFormatting>
  <conditionalFormatting sqref="AR10">
    <cfRule type="cellIs" dxfId="614" priority="401" operator="equal">
      <formula>"A"</formula>
    </cfRule>
  </conditionalFormatting>
  <conditionalFormatting sqref="AR10">
    <cfRule type="cellIs" dxfId="613" priority="402" operator="equal">
      <formula>"O"</formula>
    </cfRule>
  </conditionalFormatting>
  <conditionalFormatting sqref="AR10">
    <cfRule type="cellIs" dxfId="612" priority="403" operator="equal">
      <formula>"E+N"</formula>
    </cfRule>
  </conditionalFormatting>
  <conditionalFormatting sqref="AR10">
    <cfRule type="cellIs" dxfId="611" priority="404" operator="equal">
      <formula>"M+E"</formula>
    </cfRule>
  </conditionalFormatting>
  <conditionalFormatting sqref="AP11">
    <cfRule type="cellIs" dxfId="610" priority="397" operator="equal">
      <formula>"A"</formula>
    </cfRule>
  </conditionalFormatting>
  <conditionalFormatting sqref="AP11">
    <cfRule type="cellIs" dxfId="609" priority="398" operator="equal">
      <formula>"O"</formula>
    </cfRule>
  </conditionalFormatting>
  <conditionalFormatting sqref="AP11">
    <cfRule type="cellIs" dxfId="608" priority="399" operator="equal">
      <formula>"E+N"</formula>
    </cfRule>
  </conditionalFormatting>
  <conditionalFormatting sqref="AP11">
    <cfRule type="cellIs" dxfId="607" priority="400" operator="equal">
      <formula>"M+E"</formula>
    </cfRule>
  </conditionalFormatting>
  <conditionalFormatting sqref="AO12">
    <cfRule type="cellIs" dxfId="606" priority="393" operator="equal">
      <formula>"A"</formula>
    </cfRule>
  </conditionalFormatting>
  <conditionalFormatting sqref="AO12">
    <cfRule type="cellIs" dxfId="605" priority="394" operator="equal">
      <formula>"O"</formula>
    </cfRule>
  </conditionalFormatting>
  <conditionalFormatting sqref="AO12">
    <cfRule type="cellIs" dxfId="604" priority="395" operator="equal">
      <formula>"E+N"</formula>
    </cfRule>
  </conditionalFormatting>
  <conditionalFormatting sqref="AO12">
    <cfRule type="cellIs" dxfId="603" priority="396" operator="equal">
      <formula>"M+E"</formula>
    </cfRule>
  </conditionalFormatting>
  <conditionalFormatting sqref="AP15">
    <cfRule type="cellIs" dxfId="602" priority="389" operator="equal">
      <formula>"A"</formula>
    </cfRule>
  </conditionalFormatting>
  <conditionalFormatting sqref="AP15">
    <cfRule type="cellIs" dxfId="601" priority="390" operator="equal">
      <formula>"O"</formula>
    </cfRule>
  </conditionalFormatting>
  <conditionalFormatting sqref="AP15">
    <cfRule type="cellIs" dxfId="600" priority="391" operator="equal">
      <formula>"E+N"</formula>
    </cfRule>
  </conditionalFormatting>
  <conditionalFormatting sqref="AP15">
    <cfRule type="cellIs" dxfId="599" priority="392" operator="equal">
      <formula>"M+E"</formula>
    </cfRule>
  </conditionalFormatting>
  <conditionalFormatting sqref="AR14">
    <cfRule type="cellIs" dxfId="598" priority="385" operator="equal">
      <formula>"A"</formula>
    </cfRule>
  </conditionalFormatting>
  <conditionalFormatting sqref="AR14">
    <cfRule type="cellIs" dxfId="597" priority="386" operator="equal">
      <formula>"O"</formula>
    </cfRule>
  </conditionalFormatting>
  <conditionalFormatting sqref="AR14">
    <cfRule type="cellIs" dxfId="596" priority="387" operator="equal">
      <formula>"E+N"</formula>
    </cfRule>
  </conditionalFormatting>
  <conditionalFormatting sqref="AR14">
    <cfRule type="cellIs" dxfId="595" priority="388" operator="equal">
      <formula>"M+E"</formula>
    </cfRule>
  </conditionalFormatting>
  <conditionalFormatting sqref="AN19">
    <cfRule type="cellIs" dxfId="594" priority="381" operator="equal">
      <formula>"A"</formula>
    </cfRule>
  </conditionalFormatting>
  <conditionalFormatting sqref="AN19">
    <cfRule type="cellIs" dxfId="593" priority="382" operator="equal">
      <formula>"O"</formula>
    </cfRule>
  </conditionalFormatting>
  <conditionalFormatting sqref="AN19">
    <cfRule type="cellIs" dxfId="592" priority="383" operator="equal">
      <formula>"E+N"</formula>
    </cfRule>
  </conditionalFormatting>
  <conditionalFormatting sqref="AN19">
    <cfRule type="cellIs" dxfId="591" priority="384" operator="equal">
      <formula>"M+E"</formula>
    </cfRule>
  </conditionalFormatting>
  <conditionalFormatting sqref="AN22">
    <cfRule type="cellIs" dxfId="590" priority="377" operator="equal">
      <formula>"A"</formula>
    </cfRule>
  </conditionalFormatting>
  <conditionalFormatting sqref="AN22">
    <cfRule type="cellIs" dxfId="589" priority="378" operator="equal">
      <formula>"O"</formula>
    </cfRule>
  </conditionalFormatting>
  <conditionalFormatting sqref="AN22">
    <cfRule type="cellIs" dxfId="588" priority="379" operator="equal">
      <formula>"E+N"</formula>
    </cfRule>
  </conditionalFormatting>
  <conditionalFormatting sqref="AN22">
    <cfRule type="cellIs" dxfId="587" priority="380" operator="equal">
      <formula>"M+E"</formula>
    </cfRule>
  </conditionalFormatting>
  <conditionalFormatting sqref="AQ21">
    <cfRule type="cellIs" dxfId="586" priority="373" operator="equal">
      <formula>"A"</formula>
    </cfRule>
  </conditionalFormatting>
  <conditionalFormatting sqref="AQ21">
    <cfRule type="cellIs" dxfId="585" priority="374" operator="equal">
      <formula>"O"</formula>
    </cfRule>
  </conditionalFormatting>
  <conditionalFormatting sqref="AQ21">
    <cfRule type="cellIs" dxfId="584" priority="375" operator="equal">
      <formula>"E+N"</formula>
    </cfRule>
  </conditionalFormatting>
  <conditionalFormatting sqref="AQ21">
    <cfRule type="cellIs" dxfId="583" priority="376" operator="equal">
      <formula>"M+E"</formula>
    </cfRule>
  </conditionalFormatting>
  <conditionalFormatting sqref="AP23">
    <cfRule type="cellIs" dxfId="582" priority="369" operator="equal">
      <formula>"A"</formula>
    </cfRule>
  </conditionalFormatting>
  <conditionalFormatting sqref="AP23">
    <cfRule type="cellIs" dxfId="581" priority="370" operator="equal">
      <formula>"O"</formula>
    </cfRule>
  </conditionalFormatting>
  <conditionalFormatting sqref="AP23">
    <cfRule type="cellIs" dxfId="580" priority="371" operator="equal">
      <formula>"E+N"</formula>
    </cfRule>
  </conditionalFormatting>
  <conditionalFormatting sqref="AP23">
    <cfRule type="cellIs" dxfId="579" priority="372" operator="equal">
      <formula>"M+E"</formula>
    </cfRule>
  </conditionalFormatting>
  <conditionalFormatting sqref="AM26">
    <cfRule type="cellIs" dxfId="578" priority="365" operator="equal">
      <formula>"A"</formula>
    </cfRule>
  </conditionalFormatting>
  <conditionalFormatting sqref="AM26">
    <cfRule type="cellIs" dxfId="577" priority="366" operator="equal">
      <formula>"O"</formula>
    </cfRule>
  </conditionalFormatting>
  <conditionalFormatting sqref="AM26">
    <cfRule type="cellIs" dxfId="576" priority="367" operator="equal">
      <formula>"E+N"</formula>
    </cfRule>
  </conditionalFormatting>
  <conditionalFormatting sqref="AM26">
    <cfRule type="cellIs" dxfId="575" priority="368" operator="equal">
      <formula>"M+E"</formula>
    </cfRule>
  </conditionalFormatting>
  <conditionalFormatting sqref="AQ25">
    <cfRule type="cellIs" dxfId="574" priority="361" operator="equal">
      <formula>"A"</formula>
    </cfRule>
  </conditionalFormatting>
  <conditionalFormatting sqref="AQ25">
    <cfRule type="cellIs" dxfId="573" priority="362" operator="equal">
      <formula>"O"</formula>
    </cfRule>
  </conditionalFormatting>
  <conditionalFormatting sqref="AQ25">
    <cfRule type="cellIs" dxfId="572" priority="363" operator="equal">
      <formula>"E+N"</formula>
    </cfRule>
  </conditionalFormatting>
  <conditionalFormatting sqref="AQ25">
    <cfRule type="cellIs" dxfId="571" priority="364" operator="equal">
      <formula>"M+E"</formula>
    </cfRule>
  </conditionalFormatting>
  <conditionalFormatting sqref="AS24">
    <cfRule type="cellIs" dxfId="570" priority="357" operator="equal">
      <formula>"A"</formula>
    </cfRule>
  </conditionalFormatting>
  <conditionalFormatting sqref="AS24">
    <cfRule type="cellIs" dxfId="569" priority="358" operator="equal">
      <formula>"O"</formula>
    </cfRule>
  </conditionalFormatting>
  <conditionalFormatting sqref="AS24">
    <cfRule type="cellIs" dxfId="568" priority="359" operator="equal">
      <formula>"E+N"</formula>
    </cfRule>
  </conditionalFormatting>
  <conditionalFormatting sqref="AS24">
    <cfRule type="cellIs" dxfId="567" priority="360" operator="equal">
      <formula>"M+E"</formula>
    </cfRule>
  </conditionalFormatting>
  <conditionalFormatting sqref="AN27">
    <cfRule type="cellIs" dxfId="566" priority="353" operator="equal">
      <formula>"A"</formula>
    </cfRule>
  </conditionalFormatting>
  <conditionalFormatting sqref="AN27">
    <cfRule type="cellIs" dxfId="565" priority="354" operator="equal">
      <formula>"O"</formula>
    </cfRule>
  </conditionalFormatting>
  <conditionalFormatting sqref="AN27">
    <cfRule type="cellIs" dxfId="564" priority="355" operator="equal">
      <formula>"E+N"</formula>
    </cfRule>
  </conditionalFormatting>
  <conditionalFormatting sqref="AN27">
    <cfRule type="cellIs" dxfId="563" priority="356" operator="equal">
      <formula>"M+E"</formula>
    </cfRule>
  </conditionalFormatting>
  <conditionalFormatting sqref="AO30">
    <cfRule type="cellIs" dxfId="562" priority="349" operator="equal">
      <formula>"A"</formula>
    </cfRule>
  </conditionalFormatting>
  <conditionalFormatting sqref="AO30">
    <cfRule type="cellIs" dxfId="561" priority="350" operator="equal">
      <formula>"O"</formula>
    </cfRule>
  </conditionalFormatting>
  <conditionalFormatting sqref="AO30">
    <cfRule type="cellIs" dxfId="560" priority="351" operator="equal">
      <formula>"E+N"</formula>
    </cfRule>
  </conditionalFormatting>
  <conditionalFormatting sqref="AO30">
    <cfRule type="cellIs" dxfId="559" priority="352" operator="equal">
      <formula>"M+E"</formula>
    </cfRule>
  </conditionalFormatting>
  <conditionalFormatting sqref="AS29">
    <cfRule type="cellIs" dxfId="558" priority="345" operator="equal">
      <formula>"A"</formula>
    </cfRule>
  </conditionalFormatting>
  <conditionalFormatting sqref="AS29">
    <cfRule type="cellIs" dxfId="557" priority="346" operator="equal">
      <formula>"O"</formula>
    </cfRule>
  </conditionalFormatting>
  <conditionalFormatting sqref="AS29">
    <cfRule type="cellIs" dxfId="556" priority="347" operator="equal">
      <formula>"E+N"</formula>
    </cfRule>
  </conditionalFormatting>
  <conditionalFormatting sqref="AS29">
    <cfRule type="cellIs" dxfId="555" priority="348" operator="equal">
      <formula>"M+E"</formula>
    </cfRule>
  </conditionalFormatting>
  <conditionalFormatting sqref="AR31">
    <cfRule type="cellIs" dxfId="554" priority="341" operator="equal">
      <formula>"A"</formula>
    </cfRule>
  </conditionalFormatting>
  <conditionalFormatting sqref="AR31">
    <cfRule type="cellIs" dxfId="553" priority="342" operator="equal">
      <formula>"O"</formula>
    </cfRule>
  </conditionalFormatting>
  <conditionalFormatting sqref="AR31">
    <cfRule type="cellIs" dxfId="552" priority="343" operator="equal">
      <formula>"E+N"</formula>
    </cfRule>
  </conditionalFormatting>
  <conditionalFormatting sqref="AR31">
    <cfRule type="cellIs" dxfId="551" priority="344" operator="equal">
      <formula>"M+E"</formula>
    </cfRule>
  </conditionalFormatting>
  <conditionalFormatting sqref="AQ32">
    <cfRule type="cellIs" dxfId="550" priority="337" operator="equal">
      <formula>"A"</formula>
    </cfRule>
  </conditionalFormatting>
  <conditionalFormatting sqref="AQ32">
    <cfRule type="cellIs" dxfId="549" priority="338" operator="equal">
      <formula>"O"</formula>
    </cfRule>
  </conditionalFormatting>
  <conditionalFormatting sqref="AQ32">
    <cfRule type="cellIs" dxfId="548" priority="339" operator="equal">
      <formula>"E+N"</formula>
    </cfRule>
  </conditionalFormatting>
  <conditionalFormatting sqref="AQ32">
    <cfRule type="cellIs" dxfId="547" priority="340" operator="equal">
      <formula>"M+E"</formula>
    </cfRule>
  </conditionalFormatting>
  <conditionalFormatting sqref="AO33">
    <cfRule type="cellIs" dxfId="546" priority="333" operator="equal">
      <formula>"A"</formula>
    </cfRule>
  </conditionalFormatting>
  <conditionalFormatting sqref="AO33">
    <cfRule type="cellIs" dxfId="545" priority="334" operator="equal">
      <formula>"O"</formula>
    </cfRule>
  </conditionalFormatting>
  <conditionalFormatting sqref="AO33">
    <cfRule type="cellIs" dxfId="544" priority="335" operator="equal">
      <formula>"E+N"</formula>
    </cfRule>
  </conditionalFormatting>
  <conditionalFormatting sqref="AO33">
    <cfRule type="cellIs" dxfId="543" priority="336" operator="equal">
      <formula>"M+E"</formula>
    </cfRule>
  </conditionalFormatting>
  <conditionalFormatting sqref="AM34">
    <cfRule type="cellIs" dxfId="542" priority="329" operator="equal">
      <formula>"A"</formula>
    </cfRule>
  </conditionalFormatting>
  <conditionalFormatting sqref="AM34">
    <cfRule type="cellIs" dxfId="541" priority="330" operator="equal">
      <formula>"O"</formula>
    </cfRule>
  </conditionalFormatting>
  <conditionalFormatting sqref="AM34">
    <cfRule type="cellIs" dxfId="540" priority="331" operator="equal">
      <formula>"E+N"</formula>
    </cfRule>
  </conditionalFormatting>
  <conditionalFormatting sqref="AM34">
    <cfRule type="cellIs" dxfId="539" priority="332" operator="equal">
      <formula>"M+E"</formula>
    </cfRule>
  </conditionalFormatting>
  <conditionalFormatting sqref="AR37">
    <cfRule type="cellIs" dxfId="538" priority="325" operator="equal">
      <formula>"A"</formula>
    </cfRule>
  </conditionalFormatting>
  <conditionalFormatting sqref="AR37">
    <cfRule type="cellIs" dxfId="537" priority="326" operator="equal">
      <formula>"O"</formula>
    </cfRule>
  </conditionalFormatting>
  <conditionalFormatting sqref="AR37">
    <cfRule type="cellIs" dxfId="536" priority="327" operator="equal">
      <formula>"E+N"</formula>
    </cfRule>
  </conditionalFormatting>
  <conditionalFormatting sqref="AR37">
    <cfRule type="cellIs" dxfId="535" priority="328" operator="equal">
      <formula>"M+E"</formula>
    </cfRule>
  </conditionalFormatting>
  <conditionalFormatting sqref="AN35">
    <cfRule type="cellIs" dxfId="534" priority="321" operator="equal">
      <formula>"A"</formula>
    </cfRule>
  </conditionalFormatting>
  <conditionalFormatting sqref="AN35">
    <cfRule type="cellIs" dxfId="533" priority="322" operator="equal">
      <formula>"O"</formula>
    </cfRule>
  </conditionalFormatting>
  <conditionalFormatting sqref="AN35">
    <cfRule type="cellIs" dxfId="532" priority="323" operator="equal">
      <formula>"E+N"</formula>
    </cfRule>
  </conditionalFormatting>
  <conditionalFormatting sqref="AN35">
    <cfRule type="cellIs" dxfId="531" priority="324" operator="equal">
      <formula>"M+E"</formula>
    </cfRule>
  </conditionalFormatting>
  <conditionalFormatting sqref="AP13">
    <cfRule type="cellIs" dxfId="530" priority="317" operator="equal">
      <formula>"A"</formula>
    </cfRule>
  </conditionalFormatting>
  <conditionalFormatting sqref="AP13">
    <cfRule type="cellIs" dxfId="529" priority="318" operator="equal">
      <formula>"O"</formula>
    </cfRule>
  </conditionalFormatting>
  <conditionalFormatting sqref="AP13">
    <cfRule type="cellIs" dxfId="528" priority="319" operator="equal">
      <formula>"E+N"</formula>
    </cfRule>
  </conditionalFormatting>
  <conditionalFormatting sqref="AP13">
    <cfRule type="cellIs" dxfId="527" priority="320" operator="equal">
      <formula>"M+E"</formula>
    </cfRule>
  </conditionalFormatting>
  <conditionalFormatting sqref="AS16">
    <cfRule type="cellIs" dxfId="526" priority="313" operator="equal">
      <formula>"A"</formula>
    </cfRule>
  </conditionalFormatting>
  <conditionalFormatting sqref="AS16">
    <cfRule type="cellIs" dxfId="525" priority="314" operator="equal">
      <formula>"O"</formula>
    </cfRule>
  </conditionalFormatting>
  <conditionalFormatting sqref="AS16">
    <cfRule type="cellIs" dxfId="524" priority="315" operator="equal">
      <formula>"E+N"</formula>
    </cfRule>
  </conditionalFormatting>
  <conditionalFormatting sqref="AS16">
    <cfRule type="cellIs" dxfId="523" priority="316" operator="equal">
      <formula>"M+E"</formula>
    </cfRule>
  </conditionalFormatting>
  <conditionalFormatting sqref="AH16:AI16 AK16:AL16">
    <cfRule type="cellIs" dxfId="522" priority="308" operator="equal">
      <formula>"A"</formula>
    </cfRule>
  </conditionalFormatting>
  <conditionalFormatting sqref="AH16:AI16 AK16:AL16">
    <cfRule type="cellIs" dxfId="521" priority="309" operator="equal">
      <formula>"O"</formula>
    </cfRule>
  </conditionalFormatting>
  <conditionalFormatting sqref="AH16:AI16 AK16:AL16">
    <cfRule type="cellIs" dxfId="520" priority="306" operator="equal">
      <formula>"A"</formula>
    </cfRule>
  </conditionalFormatting>
  <conditionalFormatting sqref="AH16:AI16 AK16:AL16">
    <cfRule type="cellIs" dxfId="519" priority="307" operator="equal">
      <formula>"PR"</formula>
    </cfRule>
  </conditionalFormatting>
  <conditionalFormatting sqref="AH16:AI16 AK16:AL16">
    <cfRule type="cellIs" dxfId="518" priority="310" operator="equal">
      <formula>"E+N"</formula>
    </cfRule>
  </conditionalFormatting>
  <conditionalFormatting sqref="AH16:AI16 AK16:AL16">
    <cfRule type="cellIs" dxfId="517" priority="311" operator="equal">
      <formula>"M+E"</formula>
    </cfRule>
  </conditionalFormatting>
  <conditionalFormatting sqref="AH16:AI16 AK16:AL16">
    <cfRule type="cellIs" dxfId="516" priority="312" operator="equal">
      <formula>"O"</formula>
    </cfRule>
  </conditionalFormatting>
  <conditionalFormatting sqref="AG18:AI18">
    <cfRule type="cellIs" dxfId="515" priority="301" operator="equal">
      <formula>"A"</formula>
    </cfRule>
  </conditionalFormatting>
  <conditionalFormatting sqref="AG18:AI18">
    <cfRule type="cellIs" dxfId="514" priority="302" operator="equal">
      <formula>"O"</formula>
    </cfRule>
  </conditionalFormatting>
  <conditionalFormatting sqref="AG18:AI18">
    <cfRule type="cellIs" dxfId="513" priority="299" operator="equal">
      <formula>"A"</formula>
    </cfRule>
  </conditionalFormatting>
  <conditionalFormatting sqref="AG18:AI18">
    <cfRule type="cellIs" dxfId="512" priority="300" operator="equal">
      <formula>"PR"</formula>
    </cfRule>
  </conditionalFormatting>
  <conditionalFormatting sqref="AG18:AI18">
    <cfRule type="cellIs" dxfId="511" priority="303" operator="equal">
      <formula>"E+N"</formula>
    </cfRule>
  </conditionalFormatting>
  <conditionalFormatting sqref="AG18:AI18">
    <cfRule type="cellIs" dxfId="510" priority="304" operator="equal">
      <formula>"M+E"</formula>
    </cfRule>
  </conditionalFormatting>
  <conditionalFormatting sqref="AG18:AI18">
    <cfRule type="cellIs" dxfId="509" priority="305" operator="equal">
      <formula>"O"</formula>
    </cfRule>
  </conditionalFormatting>
  <conditionalFormatting sqref="AL30">
    <cfRule type="cellIs" dxfId="508" priority="294" operator="equal">
      <formula>"A"</formula>
    </cfRule>
  </conditionalFormatting>
  <conditionalFormatting sqref="AL30">
    <cfRule type="cellIs" dxfId="507" priority="295" operator="equal">
      <formula>"O"</formula>
    </cfRule>
  </conditionalFormatting>
  <conditionalFormatting sqref="AL30">
    <cfRule type="cellIs" dxfId="506" priority="292" operator="equal">
      <formula>"A"</formula>
    </cfRule>
  </conditionalFormatting>
  <conditionalFormatting sqref="AL30">
    <cfRule type="cellIs" dxfId="505" priority="293" operator="equal">
      <formula>"PR"</formula>
    </cfRule>
  </conditionalFormatting>
  <conditionalFormatting sqref="AL30">
    <cfRule type="cellIs" dxfId="504" priority="296" operator="equal">
      <formula>"E+N"</formula>
    </cfRule>
  </conditionalFormatting>
  <conditionalFormatting sqref="AL30">
    <cfRule type="cellIs" dxfId="503" priority="297" operator="equal">
      <formula>"M+E"</formula>
    </cfRule>
  </conditionalFormatting>
  <conditionalFormatting sqref="AL30">
    <cfRule type="cellIs" dxfId="502" priority="298" operator="equal">
      <formula>"O"</formula>
    </cfRule>
  </conditionalFormatting>
  <conditionalFormatting sqref="AR35">
    <cfRule type="cellIs" dxfId="501" priority="287" operator="equal">
      <formula>"A"</formula>
    </cfRule>
  </conditionalFormatting>
  <conditionalFormatting sqref="AR35">
    <cfRule type="cellIs" dxfId="500" priority="288" operator="equal">
      <formula>"PR"</formula>
    </cfRule>
  </conditionalFormatting>
  <conditionalFormatting sqref="AR35">
    <cfRule type="cellIs" dxfId="499" priority="289" operator="equal">
      <formula>"E+N"</formula>
    </cfRule>
  </conditionalFormatting>
  <conditionalFormatting sqref="AR35">
    <cfRule type="cellIs" dxfId="498" priority="290" operator="equal">
      <formula>"M+E"</formula>
    </cfRule>
  </conditionalFormatting>
  <conditionalFormatting sqref="AR35">
    <cfRule type="cellIs" dxfId="497" priority="291" operator="equal">
      <formula>"O"</formula>
    </cfRule>
  </conditionalFormatting>
  <conditionalFormatting sqref="AM38">
    <cfRule type="cellIs" dxfId="496" priority="282" operator="equal">
      <formula>"A"</formula>
    </cfRule>
  </conditionalFormatting>
  <conditionalFormatting sqref="AM38">
    <cfRule type="cellIs" dxfId="495" priority="283" operator="equal">
      <formula>"O"</formula>
    </cfRule>
  </conditionalFormatting>
  <conditionalFormatting sqref="AM38">
    <cfRule type="cellIs" dxfId="494" priority="280" operator="equal">
      <formula>"A"</formula>
    </cfRule>
  </conditionalFormatting>
  <conditionalFormatting sqref="AM38">
    <cfRule type="cellIs" dxfId="493" priority="281" operator="equal">
      <formula>"PR"</formula>
    </cfRule>
  </conditionalFormatting>
  <conditionalFormatting sqref="AM38">
    <cfRule type="cellIs" dxfId="492" priority="284" operator="equal">
      <formula>"E+N"</formula>
    </cfRule>
  </conditionalFormatting>
  <conditionalFormatting sqref="AM38">
    <cfRule type="cellIs" dxfId="491" priority="285" operator="equal">
      <formula>"M+E"</formula>
    </cfRule>
  </conditionalFormatting>
  <conditionalFormatting sqref="AM38">
    <cfRule type="cellIs" dxfId="490" priority="286" operator="equal">
      <formula>"O"</formula>
    </cfRule>
  </conditionalFormatting>
  <conditionalFormatting sqref="AP36">
    <cfRule type="cellIs" dxfId="489" priority="276" operator="equal">
      <formula>"A"</formula>
    </cfRule>
  </conditionalFormatting>
  <conditionalFormatting sqref="AP36">
    <cfRule type="cellIs" dxfId="488" priority="277" operator="equal">
      <formula>"O"</formula>
    </cfRule>
  </conditionalFormatting>
  <conditionalFormatting sqref="AP36">
    <cfRule type="cellIs" dxfId="487" priority="278" operator="equal">
      <formula>"E+N"</formula>
    </cfRule>
  </conditionalFormatting>
  <conditionalFormatting sqref="AP36">
    <cfRule type="cellIs" dxfId="486" priority="279" operator="equal">
      <formula>"M+E"</formula>
    </cfRule>
  </conditionalFormatting>
  <conditionalFormatting sqref="AM31">
    <cfRule type="cellIs" dxfId="485" priority="271" operator="equal">
      <formula>"A"</formula>
    </cfRule>
  </conditionalFormatting>
  <conditionalFormatting sqref="AM31">
    <cfRule type="cellIs" dxfId="484" priority="272" operator="equal">
      <formula>"O"</formula>
    </cfRule>
  </conditionalFormatting>
  <conditionalFormatting sqref="AM31">
    <cfRule type="cellIs" dxfId="483" priority="269" operator="equal">
      <formula>"A"</formula>
    </cfRule>
  </conditionalFormatting>
  <conditionalFormatting sqref="AM31">
    <cfRule type="cellIs" dxfId="482" priority="270" operator="equal">
      <formula>"PR"</formula>
    </cfRule>
  </conditionalFormatting>
  <conditionalFormatting sqref="AM31">
    <cfRule type="cellIs" dxfId="481" priority="273" operator="equal">
      <formula>"E+N"</formula>
    </cfRule>
  </conditionalFormatting>
  <conditionalFormatting sqref="AM31">
    <cfRule type="cellIs" dxfId="480" priority="274" operator="equal">
      <formula>"M+E"</formula>
    </cfRule>
  </conditionalFormatting>
  <conditionalFormatting sqref="AM31">
    <cfRule type="cellIs" dxfId="479" priority="275" operator="equal">
      <formula>"O"</formula>
    </cfRule>
  </conditionalFormatting>
  <conditionalFormatting sqref="AO17">
    <cfRule type="cellIs" dxfId="478" priority="265" operator="equal">
      <formula>"A"</formula>
    </cfRule>
  </conditionalFormatting>
  <conditionalFormatting sqref="AO17">
    <cfRule type="cellIs" dxfId="477" priority="266" operator="equal">
      <formula>"O"</formula>
    </cfRule>
  </conditionalFormatting>
  <conditionalFormatting sqref="AO17">
    <cfRule type="cellIs" dxfId="476" priority="267" operator="equal">
      <formula>"E+N"</formula>
    </cfRule>
  </conditionalFormatting>
  <conditionalFormatting sqref="AO17">
    <cfRule type="cellIs" dxfId="475" priority="268" operator="equal">
      <formula>"M+E"</formula>
    </cfRule>
  </conditionalFormatting>
  <conditionalFormatting sqref="AS10">
    <cfRule type="cellIs" dxfId="474" priority="260" operator="equal">
      <formula>"A"</formula>
    </cfRule>
  </conditionalFormatting>
  <conditionalFormatting sqref="AS10">
    <cfRule type="cellIs" dxfId="473" priority="261" operator="equal">
      <formula>"O"</formula>
    </cfRule>
  </conditionalFormatting>
  <conditionalFormatting sqref="AS10">
    <cfRule type="cellIs" dxfId="472" priority="258" operator="equal">
      <formula>"A"</formula>
    </cfRule>
  </conditionalFormatting>
  <conditionalFormatting sqref="AS10">
    <cfRule type="cellIs" dxfId="471" priority="259" operator="equal">
      <formula>"PR"</formula>
    </cfRule>
  </conditionalFormatting>
  <conditionalFormatting sqref="AS10">
    <cfRule type="cellIs" dxfId="470" priority="262" operator="equal">
      <formula>"E+N"</formula>
    </cfRule>
  </conditionalFormatting>
  <conditionalFormatting sqref="AS10">
    <cfRule type="cellIs" dxfId="469" priority="263" operator="equal">
      <formula>"M+E"</formula>
    </cfRule>
  </conditionalFormatting>
  <conditionalFormatting sqref="AS10">
    <cfRule type="cellIs" dxfId="468" priority="264" operator="equal">
      <formula>"O"</formula>
    </cfRule>
  </conditionalFormatting>
  <conditionalFormatting sqref="AC38:AD38">
    <cfRule type="cellIs" dxfId="467" priority="253" operator="equal">
      <formula>"A"</formula>
    </cfRule>
  </conditionalFormatting>
  <conditionalFormatting sqref="AC38:AD38">
    <cfRule type="cellIs" dxfId="466" priority="254" operator="equal">
      <formula>"O"</formula>
    </cfRule>
  </conditionalFormatting>
  <conditionalFormatting sqref="AC38:AD38">
    <cfRule type="cellIs" dxfId="465" priority="251" operator="equal">
      <formula>"A"</formula>
    </cfRule>
  </conditionalFormatting>
  <conditionalFormatting sqref="AC38:AD38">
    <cfRule type="cellIs" dxfId="464" priority="252" operator="equal">
      <formula>"PR"</formula>
    </cfRule>
  </conditionalFormatting>
  <conditionalFormatting sqref="AC38:AD38">
    <cfRule type="cellIs" dxfId="463" priority="255" operator="equal">
      <formula>"E+N"</formula>
    </cfRule>
  </conditionalFormatting>
  <conditionalFormatting sqref="AC38:AD38">
    <cfRule type="cellIs" dxfId="462" priority="256" operator="equal">
      <formula>"M+E"</formula>
    </cfRule>
  </conditionalFormatting>
  <conditionalFormatting sqref="AC38:AD38">
    <cfRule type="cellIs" dxfId="461" priority="257" operator="equal">
      <formula>"O"</formula>
    </cfRule>
  </conditionalFormatting>
  <conditionalFormatting sqref="AA38">
    <cfRule type="cellIs" dxfId="460" priority="246" operator="equal">
      <formula>"A"</formula>
    </cfRule>
  </conditionalFormatting>
  <conditionalFormatting sqref="AA38">
    <cfRule type="cellIs" dxfId="459" priority="247" operator="equal">
      <formula>"O"</formula>
    </cfRule>
  </conditionalFormatting>
  <conditionalFormatting sqref="AA38">
    <cfRule type="cellIs" dxfId="458" priority="244" operator="equal">
      <formula>"A"</formula>
    </cfRule>
  </conditionalFormatting>
  <conditionalFormatting sqref="AA38">
    <cfRule type="cellIs" dxfId="457" priority="245" operator="equal">
      <formula>"PR"</formula>
    </cfRule>
  </conditionalFormatting>
  <conditionalFormatting sqref="AA38">
    <cfRule type="cellIs" dxfId="456" priority="248" operator="equal">
      <formula>"E+N"</formula>
    </cfRule>
  </conditionalFormatting>
  <conditionalFormatting sqref="AA38">
    <cfRule type="cellIs" dxfId="455" priority="249" operator="equal">
      <formula>"M+E"</formula>
    </cfRule>
  </conditionalFormatting>
  <conditionalFormatting sqref="AA38">
    <cfRule type="cellIs" dxfId="454" priority="250" operator="equal">
      <formula>"O"</formula>
    </cfRule>
  </conditionalFormatting>
  <conditionalFormatting sqref="X38">
    <cfRule type="cellIs" dxfId="453" priority="239" operator="equal">
      <formula>"A"</formula>
    </cfRule>
  </conditionalFormatting>
  <conditionalFormatting sqref="X38">
    <cfRule type="cellIs" dxfId="452" priority="240" operator="equal">
      <formula>"O"</formula>
    </cfRule>
  </conditionalFormatting>
  <conditionalFormatting sqref="X38">
    <cfRule type="cellIs" dxfId="451" priority="237" operator="equal">
      <formula>"A"</formula>
    </cfRule>
  </conditionalFormatting>
  <conditionalFormatting sqref="X38">
    <cfRule type="cellIs" dxfId="450" priority="238" operator="equal">
      <formula>"PR"</formula>
    </cfRule>
  </conditionalFormatting>
  <conditionalFormatting sqref="X38">
    <cfRule type="cellIs" dxfId="449" priority="241" operator="equal">
      <formula>"E+N"</formula>
    </cfRule>
  </conditionalFormatting>
  <conditionalFormatting sqref="X38">
    <cfRule type="cellIs" dxfId="448" priority="242" operator="equal">
      <formula>"M+E"</formula>
    </cfRule>
  </conditionalFormatting>
  <conditionalFormatting sqref="X38">
    <cfRule type="cellIs" dxfId="447" priority="243" operator="equal">
      <formula>"O"</formula>
    </cfRule>
  </conditionalFormatting>
  <conditionalFormatting sqref="U35:W35">
    <cfRule type="cellIs" dxfId="446" priority="232" operator="equal">
      <formula>"A"</formula>
    </cfRule>
  </conditionalFormatting>
  <conditionalFormatting sqref="U35:W35">
    <cfRule type="cellIs" dxfId="445" priority="233" operator="equal">
      <formula>"PR"</formula>
    </cfRule>
  </conditionalFormatting>
  <conditionalFormatting sqref="U35:W35">
    <cfRule type="cellIs" dxfId="444" priority="234" operator="equal">
      <formula>"E+N"</formula>
    </cfRule>
  </conditionalFormatting>
  <conditionalFormatting sqref="U35:W35">
    <cfRule type="cellIs" dxfId="443" priority="235" operator="equal">
      <formula>"M+E"</formula>
    </cfRule>
  </conditionalFormatting>
  <conditionalFormatting sqref="U35:W35">
    <cfRule type="cellIs" dxfId="442" priority="236" operator="equal">
      <formula>"O"</formula>
    </cfRule>
  </conditionalFormatting>
  <conditionalFormatting sqref="U36">
    <cfRule type="cellIs" dxfId="441" priority="227" operator="equal">
      <formula>"A"</formula>
    </cfRule>
  </conditionalFormatting>
  <conditionalFormatting sqref="U36">
    <cfRule type="cellIs" dxfId="440" priority="228" operator="equal">
      <formula>"O"</formula>
    </cfRule>
  </conditionalFormatting>
  <conditionalFormatting sqref="U36">
    <cfRule type="cellIs" dxfId="439" priority="225" operator="equal">
      <formula>"A"</formula>
    </cfRule>
  </conditionalFormatting>
  <conditionalFormatting sqref="U36">
    <cfRule type="cellIs" dxfId="438" priority="226" operator="equal">
      <formula>"PR"</formula>
    </cfRule>
  </conditionalFormatting>
  <conditionalFormatting sqref="U36">
    <cfRule type="cellIs" dxfId="437" priority="229" operator="equal">
      <formula>"E+N"</formula>
    </cfRule>
  </conditionalFormatting>
  <conditionalFormatting sqref="U36">
    <cfRule type="cellIs" dxfId="436" priority="230" operator="equal">
      <formula>"M+E"</formula>
    </cfRule>
  </conditionalFormatting>
  <conditionalFormatting sqref="U36">
    <cfRule type="cellIs" dxfId="435" priority="231" operator="equal">
      <formula>"O"</formula>
    </cfRule>
  </conditionalFormatting>
  <conditionalFormatting sqref="Y34">
    <cfRule type="cellIs" dxfId="434" priority="220" operator="equal">
      <formula>"A"</formula>
    </cfRule>
  </conditionalFormatting>
  <conditionalFormatting sqref="Y34">
    <cfRule type="cellIs" dxfId="433" priority="221" operator="equal">
      <formula>"O"</formula>
    </cfRule>
  </conditionalFormatting>
  <conditionalFormatting sqref="Y34">
    <cfRule type="cellIs" dxfId="432" priority="218" operator="equal">
      <formula>"A"</formula>
    </cfRule>
  </conditionalFormatting>
  <conditionalFormatting sqref="Y34">
    <cfRule type="cellIs" dxfId="431" priority="219" operator="equal">
      <formula>"PR"</formula>
    </cfRule>
  </conditionalFormatting>
  <conditionalFormatting sqref="Y34">
    <cfRule type="cellIs" dxfId="430" priority="222" operator="equal">
      <formula>"E+N"</formula>
    </cfRule>
  </conditionalFormatting>
  <conditionalFormatting sqref="Y34">
    <cfRule type="cellIs" dxfId="429" priority="223" operator="equal">
      <formula>"M+E"</formula>
    </cfRule>
  </conditionalFormatting>
  <conditionalFormatting sqref="Y34">
    <cfRule type="cellIs" dxfId="428" priority="224" operator="equal">
      <formula>"O"</formula>
    </cfRule>
  </conditionalFormatting>
  <conditionalFormatting sqref="Y33">
    <cfRule type="cellIs" dxfId="427" priority="213" operator="equal">
      <formula>"A"</formula>
    </cfRule>
  </conditionalFormatting>
  <conditionalFormatting sqref="Y33">
    <cfRule type="cellIs" dxfId="426" priority="214" operator="equal">
      <formula>"O"</formula>
    </cfRule>
  </conditionalFormatting>
  <conditionalFormatting sqref="Y33">
    <cfRule type="cellIs" dxfId="425" priority="211" operator="equal">
      <formula>"A"</formula>
    </cfRule>
  </conditionalFormatting>
  <conditionalFormatting sqref="Y33">
    <cfRule type="cellIs" dxfId="424" priority="212" operator="equal">
      <formula>"PR"</formula>
    </cfRule>
  </conditionalFormatting>
  <conditionalFormatting sqref="Y33">
    <cfRule type="cellIs" dxfId="423" priority="215" operator="equal">
      <formula>"E+N"</formula>
    </cfRule>
  </conditionalFormatting>
  <conditionalFormatting sqref="Y33">
    <cfRule type="cellIs" dxfId="422" priority="216" operator="equal">
      <formula>"M+E"</formula>
    </cfRule>
  </conditionalFormatting>
  <conditionalFormatting sqref="Y33">
    <cfRule type="cellIs" dxfId="421" priority="217" operator="equal">
      <formula>"O"</formula>
    </cfRule>
  </conditionalFormatting>
  <conditionalFormatting sqref="U30">
    <cfRule type="cellIs" dxfId="420" priority="206" operator="equal">
      <formula>"A"</formula>
    </cfRule>
  </conditionalFormatting>
  <conditionalFormatting sqref="U30">
    <cfRule type="cellIs" dxfId="419" priority="207" operator="equal">
      <formula>"O"</formula>
    </cfRule>
  </conditionalFormatting>
  <conditionalFormatting sqref="U30">
    <cfRule type="cellIs" dxfId="418" priority="204" operator="equal">
      <formula>"A"</formula>
    </cfRule>
  </conditionalFormatting>
  <conditionalFormatting sqref="U30">
    <cfRule type="cellIs" dxfId="417" priority="205" operator="equal">
      <formula>"PR"</formula>
    </cfRule>
  </conditionalFormatting>
  <conditionalFormatting sqref="U30">
    <cfRule type="cellIs" dxfId="416" priority="208" operator="equal">
      <formula>"E+N"</formula>
    </cfRule>
  </conditionalFormatting>
  <conditionalFormatting sqref="U30">
    <cfRule type="cellIs" dxfId="415" priority="209" operator="equal">
      <formula>"M+E"</formula>
    </cfRule>
  </conditionalFormatting>
  <conditionalFormatting sqref="U30">
    <cfRule type="cellIs" dxfId="414" priority="210" operator="equal">
      <formula>"O"</formula>
    </cfRule>
  </conditionalFormatting>
  <conditionalFormatting sqref="Y29">
    <cfRule type="cellIs" dxfId="413" priority="199" operator="equal">
      <formula>"A"</formula>
    </cfRule>
  </conditionalFormatting>
  <conditionalFormatting sqref="Y29">
    <cfRule type="cellIs" dxfId="412" priority="200" operator="equal">
      <formula>"O"</formula>
    </cfRule>
  </conditionalFormatting>
  <conditionalFormatting sqref="Y29">
    <cfRule type="cellIs" dxfId="411" priority="197" operator="equal">
      <formula>"A"</formula>
    </cfRule>
  </conditionalFormatting>
  <conditionalFormatting sqref="Y29">
    <cfRule type="cellIs" dxfId="410" priority="198" operator="equal">
      <formula>"PR"</formula>
    </cfRule>
  </conditionalFormatting>
  <conditionalFormatting sqref="Y29">
    <cfRule type="cellIs" dxfId="409" priority="201" operator="equal">
      <formula>"E+N"</formula>
    </cfRule>
  </conditionalFormatting>
  <conditionalFormatting sqref="Y29">
    <cfRule type="cellIs" dxfId="408" priority="202" operator="equal">
      <formula>"M+E"</formula>
    </cfRule>
  </conditionalFormatting>
  <conditionalFormatting sqref="Y29">
    <cfRule type="cellIs" dxfId="407" priority="203" operator="equal">
      <formula>"O"</formula>
    </cfRule>
  </conditionalFormatting>
  <conditionalFormatting sqref="Y26">
    <cfRule type="cellIs" dxfId="406" priority="192" operator="equal">
      <formula>"A"</formula>
    </cfRule>
  </conditionalFormatting>
  <conditionalFormatting sqref="Y26">
    <cfRule type="cellIs" dxfId="405" priority="193" operator="equal">
      <formula>"PR"</formula>
    </cfRule>
  </conditionalFormatting>
  <conditionalFormatting sqref="Y26">
    <cfRule type="cellIs" dxfId="404" priority="194" operator="equal">
      <formula>"E+N"</formula>
    </cfRule>
  </conditionalFormatting>
  <conditionalFormatting sqref="Y26">
    <cfRule type="cellIs" dxfId="403" priority="195" operator="equal">
      <formula>"M+E"</formula>
    </cfRule>
  </conditionalFormatting>
  <conditionalFormatting sqref="Y26">
    <cfRule type="cellIs" dxfId="402" priority="196" operator="equal">
      <formula>"O"</formula>
    </cfRule>
  </conditionalFormatting>
  <conditionalFormatting sqref="AC25">
    <cfRule type="cellIs" dxfId="401" priority="187" operator="equal">
      <formula>"A"</formula>
    </cfRule>
  </conditionalFormatting>
  <conditionalFormatting sqref="AC25">
    <cfRule type="cellIs" dxfId="400" priority="188" operator="equal">
      <formula>"PR"</formula>
    </cfRule>
  </conditionalFormatting>
  <conditionalFormatting sqref="AC25">
    <cfRule type="cellIs" dxfId="399" priority="189" operator="equal">
      <formula>"E+N"</formula>
    </cfRule>
  </conditionalFormatting>
  <conditionalFormatting sqref="AC25">
    <cfRule type="cellIs" dxfId="398" priority="190" operator="equal">
      <formula>"M+E"</formula>
    </cfRule>
  </conditionalFormatting>
  <conditionalFormatting sqref="AC25">
    <cfRule type="cellIs" dxfId="397" priority="191" operator="equal">
      <formula>"O"</formula>
    </cfRule>
  </conditionalFormatting>
  <conditionalFormatting sqref="V17">
    <cfRule type="cellIs" dxfId="396" priority="182" operator="equal">
      <formula>"A"</formula>
    </cfRule>
  </conditionalFormatting>
  <conditionalFormatting sqref="V17">
    <cfRule type="cellIs" dxfId="395" priority="183" operator="equal">
      <formula>"O"</formula>
    </cfRule>
  </conditionalFormatting>
  <conditionalFormatting sqref="V17">
    <cfRule type="cellIs" dxfId="394" priority="180" operator="equal">
      <formula>"A"</formula>
    </cfRule>
  </conditionalFormatting>
  <conditionalFormatting sqref="V17">
    <cfRule type="cellIs" dxfId="393" priority="181" operator="equal">
      <formula>"PR"</formula>
    </cfRule>
  </conditionalFormatting>
  <conditionalFormatting sqref="V17">
    <cfRule type="cellIs" dxfId="392" priority="184" operator="equal">
      <formula>"E+N"</formula>
    </cfRule>
  </conditionalFormatting>
  <conditionalFormatting sqref="V17">
    <cfRule type="cellIs" dxfId="391" priority="185" operator="equal">
      <formula>"M+E"</formula>
    </cfRule>
  </conditionalFormatting>
  <conditionalFormatting sqref="V17">
    <cfRule type="cellIs" dxfId="390" priority="186" operator="equal">
      <formula>"O"</formula>
    </cfRule>
  </conditionalFormatting>
  <conditionalFormatting sqref="AC10">
    <cfRule type="cellIs" dxfId="389" priority="175" operator="equal">
      <formula>"A"</formula>
    </cfRule>
  </conditionalFormatting>
  <conditionalFormatting sqref="AC10">
    <cfRule type="cellIs" dxfId="388" priority="176" operator="equal">
      <formula>"O"</formula>
    </cfRule>
  </conditionalFormatting>
  <conditionalFormatting sqref="AC10">
    <cfRule type="cellIs" dxfId="387" priority="173" operator="equal">
      <formula>"A"</formula>
    </cfRule>
  </conditionalFormatting>
  <conditionalFormatting sqref="AC10">
    <cfRule type="cellIs" dxfId="386" priority="174" operator="equal">
      <formula>"PR"</formula>
    </cfRule>
  </conditionalFormatting>
  <conditionalFormatting sqref="AC10">
    <cfRule type="cellIs" dxfId="385" priority="177" operator="equal">
      <formula>"E+N"</formula>
    </cfRule>
  </conditionalFormatting>
  <conditionalFormatting sqref="AC10">
    <cfRule type="cellIs" dxfId="384" priority="178" operator="equal">
      <formula>"M+E"</formula>
    </cfRule>
  </conditionalFormatting>
  <conditionalFormatting sqref="AC10">
    <cfRule type="cellIs" dxfId="383" priority="179" operator="equal">
      <formula>"O"</formula>
    </cfRule>
  </conditionalFormatting>
  <conditionalFormatting sqref="T39:AN41">
    <cfRule type="cellIs" dxfId="382" priority="168" operator="equal">
      <formula>"A"</formula>
    </cfRule>
  </conditionalFormatting>
  <conditionalFormatting sqref="T39:AN41">
    <cfRule type="cellIs" dxfId="381" priority="169" operator="equal">
      <formula>"O"</formula>
    </cfRule>
  </conditionalFormatting>
  <conditionalFormatting sqref="T39:AN41">
    <cfRule type="cellIs" dxfId="380" priority="166" operator="equal">
      <formula>"A"</formula>
    </cfRule>
  </conditionalFormatting>
  <conditionalFormatting sqref="T39:AN41">
    <cfRule type="cellIs" dxfId="379" priority="167" operator="equal">
      <formula>"PR"</formula>
    </cfRule>
  </conditionalFormatting>
  <conditionalFormatting sqref="T39:AN41">
    <cfRule type="cellIs" dxfId="378" priority="170" operator="equal">
      <formula>"E+N"</formula>
    </cfRule>
  </conditionalFormatting>
  <conditionalFormatting sqref="T39:AN41">
    <cfRule type="cellIs" dxfId="377" priority="171" operator="equal">
      <formula>"M+E"</formula>
    </cfRule>
  </conditionalFormatting>
  <conditionalFormatting sqref="T39:AN41">
    <cfRule type="cellIs" dxfId="376" priority="172" operator="equal">
      <formula>"O"</formula>
    </cfRule>
  </conditionalFormatting>
  <conditionalFormatting sqref="AO40:AQ41">
    <cfRule type="cellIs" dxfId="375" priority="161" operator="equal">
      <formula>"A"</formula>
    </cfRule>
  </conditionalFormatting>
  <conditionalFormatting sqref="AO40:AQ41">
    <cfRule type="cellIs" dxfId="374" priority="162" operator="equal">
      <formula>"O"</formula>
    </cfRule>
  </conditionalFormatting>
  <conditionalFormatting sqref="AO40:AQ41">
    <cfRule type="cellIs" dxfId="373" priority="159" operator="equal">
      <formula>"A"</formula>
    </cfRule>
  </conditionalFormatting>
  <conditionalFormatting sqref="AO40:AQ41">
    <cfRule type="cellIs" dxfId="372" priority="160" operator="equal">
      <formula>"PR"</formula>
    </cfRule>
  </conditionalFormatting>
  <conditionalFormatting sqref="AO40:AQ41">
    <cfRule type="cellIs" dxfId="371" priority="163" operator="equal">
      <formula>"E+N"</formula>
    </cfRule>
  </conditionalFormatting>
  <conditionalFormatting sqref="AO40:AQ41">
    <cfRule type="cellIs" dxfId="370" priority="164" operator="equal">
      <formula>"M+E"</formula>
    </cfRule>
  </conditionalFormatting>
  <conditionalFormatting sqref="AO40:AQ41">
    <cfRule type="cellIs" dxfId="369" priority="165" operator="equal">
      <formula>"O"</formula>
    </cfRule>
  </conditionalFormatting>
  <conditionalFormatting sqref="AV11">
    <cfRule type="cellIs" dxfId="368" priority="155" operator="equal">
      <formula>"A"</formula>
    </cfRule>
  </conditionalFormatting>
  <conditionalFormatting sqref="AV11">
    <cfRule type="cellIs" dxfId="367" priority="156" operator="equal">
      <formula>"O"</formula>
    </cfRule>
  </conditionalFormatting>
  <conditionalFormatting sqref="AV11">
    <cfRule type="cellIs" dxfId="366" priority="157" operator="equal">
      <formula>"E+N"</formula>
    </cfRule>
  </conditionalFormatting>
  <conditionalFormatting sqref="AV11">
    <cfRule type="cellIs" dxfId="365" priority="158" operator="equal">
      <formula>"M+E"</formula>
    </cfRule>
  </conditionalFormatting>
  <conditionalFormatting sqref="AV12">
    <cfRule type="cellIs" dxfId="364" priority="151" operator="equal">
      <formula>"A"</formula>
    </cfRule>
  </conditionalFormatting>
  <conditionalFormatting sqref="AV12">
    <cfRule type="cellIs" dxfId="363" priority="152" operator="equal">
      <formula>"O"</formula>
    </cfRule>
  </conditionalFormatting>
  <conditionalFormatting sqref="AV12">
    <cfRule type="cellIs" dxfId="362" priority="153" operator="equal">
      <formula>"E+N"</formula>
    </cfRule>
  </conditionalFormatting>
  <conditionalFormatting sqref="AV12">
    <cfRule type="cellIs" dxfId="361" priority="154" operator="equal">
      <formula>"M+E"</formula>
    </cfRule>
  </conditionalFormatting>
  <conditionalFormatting sqref="AV13">
    <cfRule type="cellIs" dxfId="360" priority="147" operator="equal">
      <formula>"A"</formula>
    </cfRule>
  </conditionalFormatting>
  <conditionalFormatting sqref="AV13">
    <cfRule type="cellIs" dxfId="359" priority="148" operator="equal">
      <formula>"O"</formula>
    </cfRule>
  </conditionalFormatting>
  <conditionalFormatting sqref="AV13">
    <cfRule type="cellIs" dxfId="358" priority="149" operator="equal">
      <formula>"E+N"</formula>
    </cfRule>
  </conditionalFormatting>
  <conditionalFormatting sqref="AV13">
    <cfRule type="cellIs" dxfId="357" priority="150" operator="equal">
      <formula>"M+E"</formula>
    </cfRule>
  </conditionalFormatting>
  <conditionalFormatting sqref="AV15">
    <cfRule type="cellIs" dxfId="356" priority="143" operator="equal">
      <formula>"A"</formula>
    </cfRule>
  </conditionalFormatting>
  <conditionalFormatting sqref="AV15">
    <cfRule type="cellIs" dxfId="355" priority="144" operator="equal">
      <formula>"O"</formula>
    </cfRule>
  </conditionalFormatting>
  <conditionalFormatting sqref="AV15">
    <cfRule type="cellIs" dxfId="354" priority="145" operator="equal">
      <formula>"E+N"</formula>
    </cfRule>
  </conditionalFormatting>
  <conditionalFormatting sqref="AV15">
    <cfRule type="cellIs" dxfId="353" priority="146" operator="equal">
      <formula>"M+E"</formula>
    </cfRule>
  </conditionalFormatting>
  <conditionalFormatting sqref="AV17">
    <cfRule type="cellIs" dxfId="352" priority="139" operator="equal">
      <formula>"A"</formula>
    </cfRule>
  </conditionalFormatting>
  <conditionalFormatting sqref="AV17">
    <cfRule type="cellIs" dxfId="351" priority="140" operator="equal">
      <formula>"O"</formula>
    </cfRule>
  </conditionalFormatting>
  <conditionalFormatting sqref="AV17">
    <cfRule type="cellIs" dxfId="350" priority="141" operator="equal">
      <formula>"E+N"</formula>
    </cfRule>
  </conditionalFormatting>
  <conditionalFormatting sqref="AV17">
    <cfRule type="cellIs" dxfId="349" priority="142" operator="equal">
      <formula>"M+E"</formula>
    </cfRule>
  </conditionalFormatting>
  <conditionalFormatting sqref="AT18">
    <cfRule type="cellIs" dxfId="348" priority="135" operator="equal">
      <formula>"A"</formula>
    </cfRule>
  </conditionalFormatting>
  <conditionalFormatting sqref="AT18">
    <cfRule type="cellIs" dxfId="347" priority="136" operator="equal">
      <formula>"O"</formula>
    </cfRule>
  </conditionalFormatting>
  <conditionalFormatting sqref="AT18">
    <cfRule type="cellIs" dxfId="346" priority="137" operator="equal">
      <formula>"E+N"</formula>
    </cfRule>
  </conditionalFormatting>
  <conditionalFormatting sqref="AT18">
    <cfRule type="cellIs" dxfId="345" priority="138" operator="equal">
      <formula>"M+E"</formula>
    </cfRule>
  </conditionalFormatting>
  <conditionalFormatting sqref="AT20">
    <cfRule type="cellIs" dxfId="344" priority="131" operator="equal">
      <formula>"A"</formula>
    </cfRule>
  </conditionalFormatting>
  <conditionalFormatting sqref="AT20">
    <cfRule type="cellIs" dxfId="343" priority="132" operator="equal">
      <formula>"O"</formula>
    </cfRule>
  </conditionalFormatting>
  <conditionalFormatting sqref="AT20">
    <cfRule type="cellIs" dxfId="342" priority="133" operator="equal">
      <formula>"E+N"</formula>
    </cfRule>
  </conditionalFormatting>
  <conditionalFormatting sqref="AT20">
    <cfRule type="cellIs" dxfId="341" priority="134" operator="equal">
      <formula>"M+E"</formula>
    </cfRule>
  </conditionalFormatting>
  <conditionalFormatting sqref="AU19">
    <cfRule type="cellIs" dxfId="340" priority="127" operator="equal">
      <formula>"A"</formula>
    </cfRule>
  </conditionalFormatting>
  <conditionalFormatting sqref="AU19">
    <cfRule type="cellIs" dxfId="339" priority="128" operator="equal">
      <formula>"O"</formula>
    </cfRule>
  </conditionalFormatting>
  <conditionalFormatting sqref="AU19">
    <cfRule type="cellIs" dxfId="338" priority="129" operator="equal">
      <formula>"E+N"</formula>
    </cfRule>
  </conditionalFormatting>
  <conditionalFormatting sqref="AU19">
    <cfRule type="cellIs" dxfId="337" priority="130" operator="equal">
      <formula>"M+E"</formula>
    </cfRule>
  </conditionalFormatting>
  <conditionalFormatting sqref="AU22">
    <cfRule type="cellIs" dxfId="336" priority="123" operator="equal">
      <formula>"A"</formula>
    </cfRule>
  </conditionalFormatting>
  <conditionalFormatting sqref="AU22">
    <cfRule type="cellIs" dxfId="335" priority="124" operator="equal">
      <formula>"O"</formula>
    </cfRule>
  </conditionalFormatting>
  <conditionalFormatting sqref="AU22">
    <cfRule type="cellIs" dxfId="334" priority="125" operator="equal">
      <formula>"E+N"</formula>
    </cfRule>
  </conditionalFormatting>
  <conditionalFormatting sqref="AU22">
    <cfRule type="cellIs" dxfId="333" priority="126" operator="equal">
      <formula>"M+E"</formula>
    </cfRule>
  </conditionalFormatting>
  <conditionalFormatting sqref="AW21">
    <cfRule type="cellIs" dxfId="332" priority="119" operator="equal">
      <formula>"A"</formula>
    </cfRule>
  </conditionalFormatting>
  <conditionalFormatting sqref="AW21">
    <cfRule type="cellIs" dxfId="331" priority="120" operator="equal">
      <formula>"O"</formula>
    </cfRule>
  </conditionalFormatting>
  <conditionalFormatting sqref="AW21">
    <cfRule type="cellIs" dxfId="330" priority="121" operator="equal">
      <formula>"E+N"</formula>
    </cfRule>
  </conditionalFormatting>
  <conditionalFormatting sqref="AW21">
    <cfRule type="cellIs" dxfId="329" priority="122" operator="equal">
      <formula>"M+E"</formula>
    </cfRule>
  </conditionalFormatting>
  <conditionalFormatting sqref="AV23">
    <cfRule type="cellIs" dxfId="328" priority="115" operator="equal">
      <formula>"A"</formula>
    </cfRule>
  </conditionalFormatting>
  <conditionalFormatting sqref="AV23">
    <cfRule type="cellIs" dxfId="327" priority="116" operator="equal">
      <formula>"O"</formula>
    </cfRule>
  </conditionalFormatting>
  <conditionalFormatting sqref="AV23">
    <cfRule type="cellIs" dxfId="326" priority="117" operator="equal">
      <formula>"E+N"</formula>
    </cfRule>
  </conditionalFormatting>
  <conditionalFormatting sqref="AV23">
    <cfRule type="cellIs" dxfId="325" priority="118" operator="equal">
      <formula>"M+E"</formula>
    </cfRule>
  </conditionalFormatting>
  <conditionalFormatting sqref="AT26">
    <cfRule type="cellIs" dxfId="324" priority="111" operator="equal">
      <formula>"A"</formula>
    </cfRule>
  </conditionalFormatting>
  <conditionalFormatting sqref="AT26">
    <cfRule type="cellIs" dxfId="323" priority="112" operator="equal">
      <formula>"O"</formula>
    </cfRule>
  </conditionalFormatting>
  <conditionalFormatting sqref="AT26">
    <cfRule type="cellIs" dxfId="322" priority="113" operator="equal">
      <formula>"E+N"</formula>
    </cfRule>
  </conditionalFormatting>
  <conditionalFormatting sqref="AT26">
    <cfRule type="cellIs" dxfId="321" priority="114" operator="equal">
      <formula>"M+E"</formula>
    </cfRule>
  </conditionalFormatting>
  <conditionalFormatting sqref="AT28">
    <cfRule type="cellIs" dxfId="320" priority="107" operator="equal">
      <formula>"A"</formula>
    </cfRule>
  </conditionalFormatting>
  <conditionalFormatting sqref="AT28">
    <cfRule type="cellIs" dxfId="319" priority="108" operator="equal">
      <formula>"O"</formula>
    </cfRule>
  </conditionalFormatting>
  <conditionalFormatting sqref="AT28">
    <cfRule type="cellIs" dxfId="318" priority="109" operator="equal">
      <formula>"E+N"</formula>
    </cfRule>
  </conditionalFormatting>
  <conditionalFormatting sqref="AT28">
    <cfRule type="cellIs" dxfId="317" priority="110" operator="equal">
      <formula>"M+E"</formula>
    </cfRule>
  </conditionalFormatting>
  <conditionalFormatting sqref="AU30">
    <cfRule type="cellIs" dxfId="316" priority="103" operator="equal">
      <formula>"A"</formula>
    </cfRule>
  </conditionalFormatting>
  <conditionalFormatting sqref="AU30">
    <cfRule type="cellIs" dxfId="315" priority="104" operator="equal">
      <formula>"O"</formula>
    </cfRule>
  </conditionalFormatting>
  <conditionalFormatting sqref="AU30">
    <cfRule type="cellIs" dxfId="314" priority="105" operator="equal">
      <formula>"E+N"</formula>
    </cfRule>
  </conditionalFormatting>
  <conditionalFormatting sqref="AU30">
    <cfRule type="cellIs" dxfId="313" priority="106" operator="equal">
      <formula>"M+E"</formula>
    </cfRule>
  </conditionalFormatting>
  <conditionalFormatting sqref="AU27">
    <cfRule type="cellIs" dxfId="312" priority="99" operator="equal">
      <formula>"A"</formula>
    </cfRule>
  </conditionalFormatting>
  <conditionalFormatting sqref="AU27">
    <cfRule type="cellIs" dxfId="311" priority="100" operator="equal">
      <formula>"O"</formula>
    </cfRule>
  </conditionalFormatting>
  <conditionalFormatting sqref="AU27">
    <cfRule type="cellIs" dxfId="310" priority="101" operator="equal">
      <formula>"E+N"</formula>
    </cfRule>
  </conditionalFormatting>
  <conditionalFormatting sqref="AU27">
    <cfRule type="cellIs" dxfId="309" priority="102" operator="equal">
      <formula>"M+E"</formula>
    </cfRule>
  </conditionalFormatting>
  <conditionalFormatting sqref="AW25">
    <cfRule type="cellIs" dxfId="308" priority="95" operator="equal">
      <formula>"A"</formula>
    </cfRule>
  </conditionalFormatting>
  <conditionalFormatting sqref="AW25">
    <cfRule type="cellIs" dxfId="307" priority="96" operator="equal">
      <formula>"O"</formula>
    </cfRule>
  </conditionalFormatting>
  <conditionalFormatting sqref="AW25">
    <cfRule type="cellIs" dxfId="306" priority="97" operator="equal">
      <formula>"E+N"</formula>
    </cfRule>
  </conditionalFormatting>
  <conditionalFormatting sqref="AW25">
    <cfRule type="cellIs" dxfId="305" priority="98" operator="equal">
      <formula>"M+E"</formula>
    </cfRule>
  </conditionalFormatting>
  <conditionalFormatting sqref="AX31">
    <cfRule type="cellIs" dxfId="304" priority="91" operator="equal">
      <formula>"A"</formula>
    </cfRule>
  </conditionalFormatting>
  <conditionalFormatting sqref="AX31">
    <cfRule type="cellIs" dxfId="303" priority="92" operator="equal">
      <formula>"O"</formula>
    </cfRule>
  </conditionalFormatting>
  <conditionalFormatting sqref="AX31">
    <cfRule type="cellIs" dxfId="302" priority="93" operator="equal">
      <formula>"E+N"</formula>
    </cfRule>
  </conditionalFormatting>
  <conditionalFormatting sqref="AX31">
    <cfRule type="cellIs" dxfId="301" priority="94" operator="equal">
      <formula>"M+E"</formula>
    </cfRule>
  </conditionalFormatting>
  <conditionalFormatting sqref="AX32">
    <cfRule type="cellIs" dxfId="300" priority="87" operator="equal">
      <formula>"A"</formula>
    </cfRule>
  </conditionalFormatting>
  <conditionalFormatting sqref="AX32">
    <cfRule type="cellIs" dxfId="299" priority="88" operator="equal">
      <formula>"O"</formula>
    </cfRule>
  </conditionalFormatting>
  <conditionalFormatting sqref="AX32">
    <cfRule type="cellIs" dxfId="298" priority="89" operator="equal">
      <formula>"E+N"</formula>
    </cfRule>
  </conditionalFormatting>
  <conditionalFormatting sqref="AX32">
    <cfRule type="cellIs" dxfId="297" priority="90" operator="equal">
      <formula>"M+E"</formula>
    </cfRule>
  </conditionalFormatting>
  <conditionalFormatting sqref="AV33">
    <cfRule type="cellIs" dxfId="296" priority="83" operator="equal">
      <formula>"A"</formula>
    </cfRule>
  </conditionalFormatting>
  <conditionalFormatting sqref="AV33">
    <cfRule type="cellIs" dxfId="295" priority="84" operator="equal">
      <formula>"O"</formula>
    </cfRule>
  </conditionalFormatting>
  <conditionalFormatting sqref="AV33">
    <cfRule type="cellIs" dxfId="294" priority="85" operator="equal">
      <formula>"E+N"</formula>
    </cfRule>
  </conditionalFormatting>
  <conditionalFormatting sqref="AV33">
    <cfRule type="cellIs" dxfId="293" priority="86" operator="equal">
      <formula>"M+E"</formula>
    </cfRule>
  </conditionalFormatting>
  <conditionalFormatting sqref="AT34">
    <cfRule type="cellIs" dxfId="292" priority="79" operator="equal">
      <formula>"A"</formula>
    </cfRule>
  </conditionalFormatting>
  <conditionalFormatting sqref="AT34">
    <cfRule type="cellIs" dxfId="291" priority="80" operator="equal">
      <formula>"O"</formula>
    </cfRule>
  </conditionalFormatting>
  <conditionalFormatting sqref="AT34">
    <cfRule type="cellIs" dxfId="290" priority="81" operator="equal">
      <formula>"E+N"</formula>
    </cfRule>
  </conditionalFormatting>
  <conditionalFormatting sqref="AT34">
    <cfRule type="cellIs" dxfId="289" priority="82" operator="equal">
      <formula>"M+E"</formula>
    </cfRule>
  </conditionalFormatting>
  <conditionalFormatting sqref="AU35">
    <cfRule type="cellIs" dxfId="288" priority="75" operator="equal">
      <formula>"A"</formula>
    </cfRule>
  </conditionalFormatting>
  <conditionalFormatting sqref="AU35">
    <cfRule type="cellIs" dxfId="287" priority="76" operator="equal">
      <formula>"O"</formula>
    </cfRule>
  </conditionalFormatting>
  <conditionalFormatting sqref="AU35">
    <cfRule type="cellIs" dxfId="286" priority="77" operator="equal">
      <formula>"E+N"</formula>
    </cfRule>
  </conditionalFormatting>
  <conditionalFormatting sqref="AU35">
    <cfRule type="cellIs" dxfId="285" priority="78" operator="equal">
      <formula>"M+E"</formula>
    </cfRule>
  </conditionalFormatting>
  <conditionalFormatting sqref="AW38">
    <cfRule type="cellIs" dxfId="284" priority="71" operator="equal">
      <formula>"A"</formula>
    </cfRule>
  </conditionalFormatting>
  <conditionalFormatting sqref="AW38">
    <cfRule type="cellIs" dxfId="283" priority="72" operator="equal">
      <formula>"O"</formula>
    </cfRule>
  </conditionalFormatting>
  <conditionalFormatting sqref="AW38">
    <cfRule type="cellIs" dxfId="282" priority="73" operator="equal">
      <formula>"E+N"</formula>
    </cfRule>
  </conditionalFormatting>
  <conditionalFormatting sqref="AW38">
    <cfRule type="cellIs" dxfId="281" priority="74" operator="equal">
      <formula>"M+E"</formula>
    </cfRule>
  </conditionalFormatting>
  <conditionalFormatting sqref="AW36">
    <cfRule type="cellIs" dxfId="280" priority="67" operator="equal">
      <formula>"A"</formula>
    </cfRule>
  </conditionalFormatting>
  <conditionalFormatting sqref="AW36">
    <cfRule type="cellIs" dxfId="279" priority="68" operator="equal">
      <formula>"O"</formula>
    </cfRule>
  </conditionalFormatting>
  <conditionalFormatting sqref="AW36">
    <cfRule type="cellIs" dxfId="278" priority="69" operator="equal">
      <formula>"E+N"</formula>
    </cfRule>
  </conditionalFormatting>
  <conditionalFormatting sqref="AW36">
    <cfRule type="cellIs" dxfId="277" priority="70" operator="equal">
      <formula>"M+E"</formula>
    </cfRule>
  </conditionalFormatting>
  <conditionalFormatting sqref="AU39">
    <cfRule type="cellIs" dxfId="276" priority="63" operator="equal">
      <formula>"A"</formula>
    </cfRule>
  </conditionalFormatting>
  <conditionalFormatting sqref="AU39">
    <cfRule type="cellIs" dxfId="275" priority="64" operator="equal">
      <formula>"O"</formula>
    </cfRule>
  </conditionalFormatting>
  <conditionalFormatting sqref="AU39">
    <cfRule type="cellIs" dxfId="274" priority="65" operator="equal">
      <formula>"E+N"</formula>
    </cfRule>
  </conditionalFormatting>
  <conditionalFormatting sqref="AU39">
    <cfRule type="cellIs" dxfId="273" priority="66" operator="equal">
      <formula>"M+E"</formula>
    </cfRule>
  </conditionalFormatting>
  <conditionalFormatting sqref="AW41">
    <cfRule type="cellIs" dxfId="272" priority="59" operator="equal">
      <formula>"A"</formula>
    </cfRule>
  </conditionalFormatting>
  <conditionalFormatting sqref="AW41">
    <cfRule type="cellIs" dxfId="271" priority="60" operator="equal">
      <formula>"O"</formula>
    </cfRule>
  </conditionalFormatting>
  <conditionalFormatting sqref="AW41">
    <cfRule type="cellIs" dxfId="270" priority="61" operator="equal">
      <formula>"E+N"</formula>
    </cfRule>
  </conditionalFormatting>
  <conditionalFormatting sqref="AW41">
    <cfRule type="cellIs" dxfId="269" priority="62" operator="equal">
      <formula>"M+E"</formula>
    </cfRule>
  </conditionalFormatting>
  <conditionalFormatting sqref="B10:C10 B11:B25 C11:C83">
    <cfRule type="duplicateValues" dxfId="268" priority="40872"/>
  </conditionalFormatting>
  <conditionalFormatting sqref="AU18">
    <cfRule type="cellIs" dxfId="267" priority="54" operator="equal">
      <formula>"A"</formula>
    </cfRule>
  </conditionalFormatting>
  <conditionalFormatting sqref="AU18">
    <cfRule type="cellIs" dxfId="266" priority="55" operator="equal">
      <formula>"O"</formula>
    </cfRule>
  </conditionalFormatting>
  <conditionalFormatting sqref="AU18">
    <cfRule type="cellIs" dxfId="265" priority="52" operator="equal">
      <formula>"A"</formula>
    </cfRule>
  </conditionalFormatting>
  <conditionalFormatting sqref="AU18">
    <cfRule type="cellIs" dxfId="264" priority="53" operator="equal">
      <formula>"PR"</formula>
    </cfRule>
  </conditionalFormatting>
  <conditionalFormatting sqref="AU18">
    <cfRule type="cellIs" dxfId="263" priority="56" operator="equal">
      <formula>"E+N"</formula>
    </cfRule>
  </conditionalFormatting>
  <conditionalFormatting sqref="AU18">
    <cfRule type="cellIs" dxfId="262" priority="57" operator="equal">
      <formula>"M+E"</formula>
    </cfRule>
  </conditionalFormatting>
  <conditionalFormatting sqref="AU18">
    <cfRule type="cellIs" dxfId="261" priority="58" operator="equal">
      <formula>"O"</formula>
    </cfRule>
  </conditionalFormatting>
  <conditionalFormatting sqref="AV21">
    <cfRule type="cellIs" dxfId="260" priority="47" operator="equal">
      <formula>"A"</formula>
    </cfRule>
  </conditionalFormatting>
  <conditionalFormatting sqref="AV21">
    <cfRule type="cellIs" dxfId="259" priority="48" operator="equal">
      <formula>"O"</formula>
    </cfRule>
  </conditionalFormatting>
  <conditionalFormatting sqref="AV21">
    <cfRule type="cellIs" dxfId="258" priority="45" operator="equal">
      <formula>"A"</formula>
    </cfRule>
  </conditionalFormatting>
  <conditionalFormatting sqref="AV21">
    <cfRule type="cellIs" dxfId="257" priority="46" operator="equal">
      <formula>"PR"</formula>
    </cfRule>
  </conditionalFormatting>
  <conditionalFormatting sqref="AV21">
    <cfRule type="cellIs" dxfId="256" priority="49" operator="equal">
      <formula>"E+N"</formula>
    </cfRule>
  </conditionalFormatting>
  <conditionalFormatting sqref="AV21">
    <cfRule type="cellIs" dxfId="255" priority="50" operator="equal">
      <formula>"M+E"</formula>
    </cfRule>
  </conditionalFormatting>
  <conditionalFormatting sqref="AV21">
    <cfRule type="cellIs" dxfId="254" priority="51" operator="equal">
      <formula>"O"</formula>
    </cfRule>
  </conditionalFormatting>
  <conditionalFormatting sqref="AV25">
    <cfRule type="cellIs" dxfId="253" priority="40" operator="equal">
      <formula>"A"</formula>
    </cfRule>
  </conditionalFormatting>
  <conditionalFormatting sqref="AV25">
    <cfRule type="cellIs" dxfId="252" priority="41" operator="equal">
      <formula>"O"</formula>
    </cfRule>
  </conditionalFormatting>
  <conditionalFormatting sqref="AV25">
    <cfRule type="cellIs" dxfId="251" priority="38" operator="equal">
      <formula>"A"</formula>
    </cfRule>
  </conditionalFormatting>
  <conditionalFormatting sqref="AV25">
    <cfRule type="cellIs" dxfId="250" priority="39" operator="equal">
      <formula>"PR"</formula>
    </cfRule>
  </conditionalFormatting>
  <conditionalFormatting sqref="AV25">
    <cfRule type="cellIs" dxfId="249" priority="42" operator="equal">
      <formula>"E+N"</formula>
    </cfRule>
  </conditionalFormatting>
  <conditionalFormatting sqref="AV25">
    <cfRule type="cellIs" dxfId="248" priority="43" operator="equal">
      <formula>"M+E"</formula>
    </cfRule>
  </conditionalFormatting>
  <conditionalFormatting sqref="AV25">
    <cfRule type="cellIs" dxfId="247" priority="44" operator="equal">
      <formula>"O"</formula>
    </cfRule>
  </conditionalFormatting>
  <conditionalFormatting sqref="AV19">
    <cfRule type="cellIs" dxfId="246" priority="33" operator="equal">
      <formula>"A"</formula>
    </cfRule>
  </conditionalFormatting>
  <conditionalFormatting sqref="AV19">
    <cfRule type="cellIs" dxfId="245" priority="34" operator="equal">
      <formula>"O"</formula>
    </cfRule>
  </conditionalFormatting>
  <conditionalFormatting sqref="AV19">
    <cfRule type="cellIs" dxfId="244" priority="31" operator="equal">
      <formula>"A"</formula>
    </cfRule>
  </conditionalFormatting>
  <conditionalFormatting sqref="AV19">
    <cfRule type="cellIs" dxfId="243" priority="32" operator="equal">
      <formula>"PR"</formula>
    </cfRule>
  </conditionalFormatting>
  <conditionalFormatting sqref="AV19">
    <cfRule type="cellIs" dxfId="242" priority="35" operator="equal">
      <formula>"E+N"</formula>
    </cfRule>
  </conditionalFormatting>
  <conditionalFormatting sqref="AV19">
    <cfRule type="cellIs" dxfId="241" priority="36" operator="equal">
      <formula>"M+E"</formula>
    </cfRule>
  </conditionalFormatting>
  <conditionalFormatting sqref="AV19">
    <cfRule type="cellIs" dxfId="240" priority="37" operator="equal">
      <formula>"O"</formula>
    </cfRule>
  </conditionalFormatting>
  <conditionalFormatting sqref="AW14">
    <cfRule type="cellIs" dxfId="239" priority="26" operator="equal">
      <formula>"A"</formula>
    </cfRule>
  </conditionalFormatting>
  <conditionalFormatting sqref="AW14">
    <cfRule type="cellIs" dxfId="238" priority="27" operator="equal">
      <formula>"O"</formula>
    </cfRule>
  </conditionalFormatting>
  <conditionalFormatting sqref="AW14">
    <cfRule type="cellIs" dxfId="237" priority="24" operator="equal">
      <formula>"A"</formula>
    </cfRule>
  </conditionalFormatting>
  <conditionalFormatting sqref="AW14">
    <cfRule type="cellIs" dxfId="236" priority="25" operator="equal">
      <formula>"PR"</formula>
    </cfRule>
  </conditionalFormatting>
  <conditionalFormatting sqref="AW14">
    <cfRule type="cellIs" dxfId="235" priority="28" operator="equal">
      <formula>"E+N"</formula>
    </cfRule>
  </conditionalFormatting>
  <conditionalFormatting sqref="AW14">
    <cfRule type="cellIs" dxfId="234" priority="29" operator="equal">
      <formula>"M+E"</formula>
    </cfRule>
  </conditionalFormatting>
  <conditionalFormatting sqref="AW14">
    <cfRule type="cellIs" dxfId="233" priority="30" operator="equal">
      <formula>"O"</formula>
    </cfRule>
  </conditionalFormatting>
  <conditionalFormatting sqref="AX34">
    <cfRule type="cellIs" dxfId="232" priority="19" operator="equal">
      <formula>"A"</formula>
    </cfRule>
  </conditionalFormatting>
  <conditionalFormatting sqref="AX34">
    <cfRule type="cellIs" dxfId="231" priority="20" operator="equal">
      <formula>"O"</formula>
    </cfRule>
  </conditionalFormatting>
  <conditionalFormatting sqref="AX34">
    <cfRule type="cellIs" dxfId="230" priority="17" operator="equal">
      <formula>"A"</formula>
    </cfRule>
  </conditionalFormatting>
  <conditionalFormatting sqref="AX34">
    <cfRule type="cellIs" dxfId="229" priority="18" operator="equal">
      <formula>"PR"</formula>
    </cfRule>
  </conditionalFormatting>
  <conditionalFormatting sqref="AX34">
    <cfRule type="cellIs" dxfId="228" priority="21" operator="equal">
      <formula>"E+N"</formula>
    </cfRule>
  </conditionalFormatting>
  <conditionalFormatting sqref="AX34">
    <cfRule type="cellIs" dxfId="227" priority="22" operator="equal">
      <formula>"M+E"</formula>
    </cfRule>
  </conditionalFormatting>
  <conditionalFormatting sqref="AX34">
    <cfRule type="cellIs" dxfId="226" priority="23" operator="equal">
      <formula>"O"</formula>
    </cfRule>
  </conditionalFormatting>
  <conditionalFormatting sqref="AW37">
    <cfRule type="cellIs" dxfId="225" priority="12" operator="equal">
      <formula>"A"</formula>
    </cfRule>
  </conditionalFormatting>
  <conditionalFormatting sqref="AW37">
    <cfRule type="cellIs" dxfId="224" priority="13" operator="equal">
      <formula>"O"</formula>
    </cfRule>
  </conditionalFormatting>
  <conditionalFormatting sqref="AW37">
    <cfRule type="cellIs" dxfId="223" priority="10" operator="equal">
      <formula>"A"</formula>
    </cfRule>
  </conditionalFormatting>
  <conditionalFormatting sqref="AW37">
    <cfRule type="cellIs" dxfId="222" priority="11" operator="equal">
      <formula>"PR"</formula>
    </cfRule>
  </conditionalFormatting>
  <conditionalFormatting sqref="AW37">
    <cfRule type="cellIs" dxfId="221" priority="14" operator="equal">
      <formula>"E+N"</formula>
    </cfRule>
  </conditionalFormatting>
  <conditionalFormatting sqref="AW37">
    <cfRule type="cellIs" dxfId="220" priority="15" operator="equal">
      <formula>"M+E"</formula>
    </cfRule>
  </conditionalFormatting>
  <conditionalFormatting sqref="AW37">
    <cfRule type="cellIs" dxfId="219" priority="16" operator="equal">
      <formula>"O"</formula>
    </cfRule>
  </conditionalFormatting>
  <conditionalFormatting sqref="AJ16">
    <cfRule type="cellIs" dxfId="218" priority="6" operator="equal">
      <formula>"A"</formula>
    </cfRule>
  </conditionalFormatting>
  <conditionalFormatting sqref="AJ16">
    <cfRule type="cellIs" dxfId="217" priority="7" operator="equal">
      <formula>"O"</formula>
    </cfRule>
  </conditionalFormatting>
  <conditionalFormatting sqref="AJ16">
    <cfRule type="cellIs" dxfId="216" priority="8" operator="equal">
      <formula>"E+N"</formula>
    </cfRule>
  </conditionalFormatting>
  <conditionalFormatting sqref="AJ16">
    <cfRule type="cellIs" dxfId="215" priority="9" operator="equal">
      <formula>"M+E"</formula>
    </cfRule>
  </conditionalFormatting>
  <conditionalFormatting sqref="AY67">
    <cfRule type="cellIs" dxfId="214" priority="2" operator="equal">
      <formula>"A"</formula>
    </cfRule>
  </conditionalFormatting>
  <conditionalFormatting sqref="AY67">
    <cfRule type="cellIs" dxfId="213" priority="3" operator="equal">
      <formula>"O"</formula>
    </cfRule>
  </conditionalFormatting>
  <conditionalFormatting sqref="AY67">
    <cfRule type="cellIs" dxfId="212" priority="1" operator="equal">
      <formula>"PR"</formula>
    </cfRule>
  </conditionalFormatting>
  <conditionalFormatting sqref="AY67">
    <cfRule type="cellIs" dxfId="211" priority="4" operator="equal">
      <formula>"E+N"</formula>
    </cfRule>
  </conditionalFormatting>
  <conditionalFormatting sqref="AY67">
    <cfRule type="cellIs" dxfId="210" priority="5" operator="equal">
      <formula>"M+E"</formula>
    </cfRule>
  </conditionalFormatting>
  <pageMargins left="0.69" right="0.15748031496062992" top="0.74803149606299213" bottom="0.74803149606299213" header="0.31496062992125984" footer="0.31496062992125984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workbookViewId="0">
      <selection activeCell="W58" sqref="W58"/>
    </sheetView>
  </sheetViews>
  <sheetFormatPr defaultColWidth="4.140625" defaultRowHeight="15" x14ac:dyDescent="0.25"/>
  <cols>
    <col min="1" max="1" width="7.85546875" bestFit="1" customWidth="1"/>
    <col min="2" max="2" width="10.5703125" customWidth="1"/>
    <col min="3" max="3" width="12.140625" customWidth="1"/>
    <col min="4" max="4" width="18" customWidth="1"/>
    <col min="5" max="5" width="5.140625" customWidth="1"/>
    <col min="6" max="19" width="4.140625" style="128" hidden="1" customWidth="1"/>
    <col min="20" max="50" width="4.140625" style="128" customWidth="1"/>
    <col min="51" max="51" width="7" style="128" hidden="1" customWidth="1"/>
    <col min="52" max="55" width="4.140625" style="128" hidden="1" customWidth="1"/>
    <col min="56" max="56" width="4.140625" style="128" customWidth="1"/>
    <col min="57" max="61" width="4.140625" style="128" hidden="1" customWidth="1"/>
    <col min="62" max="62" width="7.42578125" style="128" hidden="1" customWidth="1"/>
    <col min="63" max="65" width="4.140625" style="128" hidden="1" customWidth="1"/>
    <col min="66" max="66" width="12.5703125" style="128" hidden="1" customWidth="1"/>
    <col min="67" max="67" width="4.140625" style="128" hidden="1" customWidth="1"/>
    <col min="68" max="68" width="7.85546875" style="128" hidden="1" customWidth="1"/>
    <col min="69" max="69" width="7.85546875" style="128" customWidth="1"/>
    <col min="70" max="70" width="7.85546875" style="128" hidden="1" customWidth="1"/>
    <col min="71" max="71" width="7.85546875" hidden="1" customWidth="1"/>
    <col min="72" max="72" width="4.140625" hidden="1" customWidth="1"/>
    <col min="73" max="73" width="7.85546875" hidden="1" customWidth="1"/>
    <col min="74" max="75" width="4.140625" hidden="1" customWidth="1"/>
    <col min="76" max="76" width="4.140625" customWidth="1"/>
    <col min="77" max="77" width="7.85546875" hidden="1" customWidth="1"/>
    <col min="78" max="78" width="5.5703125" hidden="1" customWidth="1"/>
    <col min="79" max="79" width="7.85546875" hidden="1" customWidth="1"/>
    <col min="80" max="81" width="4.140625" hidden="1" customWidth="1"/>
    <col min="82" max="82" width="26" hidden="1" customWidth="1"/>
    <col min="83" max="83" width="7.85546875" customWidth="1"/>
  </cols>
  <sheetData>
    <row r="1" spans="1:82" x14ac:dyDescent="0.25">
      <c r="B1" s="136" t="s">
        <v>158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82" x14ac:dyDescent="0.25">
      <c r="B2" s="136" t="s">
        <v>159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spans="1:82" x14ac:dyDescent="0.25">
      <c r="B3" s="136" t="s">
        <v>164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</row>
    <row r="4" spans="1:82" x14ac:dyDescent="0.25">
      <c r="B4" s="124" t="s">
        <v>160</v>
      </c>
      <c r="C4" s="124"/>
      <c r="D4" s="124"/>
      <c r="E4" s="124"/>
      <c r="F4" s="124"/>
      <c r="G4" s="124">
        <v>27</v>
      </c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2"/>
      <c r="V4" s="12"/>
      <c r="W4" s="138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40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</row>
    <row r="5" spans="1:82" x14ac:dyDescent="0.25">
      <c r="B5" s="141" t="s">
        <v>161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</row>
    <row r="6" spans="1:82" ht="15" customHeight="1" x14ac:dyDescent="0.25">
      <c r="B6" s="134" t="s">
        <v>162</v>
      </c>
      <c r="C6" s="134"/>
      <c r="D6" s="134"/>
      <c r="E6" s="134"/>
      <c r="F6" s="134"/>
      <c r="G6" s="134"/>
      <c r="H6" s="135" t="s">
        <v>163</v>
      </c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</row>
    <row r="7" spans="1:82" ht="15.75" thickBot="1" x14ac:dyDescent="0.3">
      <c r="B7" s="134"/>
      <c r="C7" s="134"/>
      <c r="D7" s="134"/>
      <c r="E7" s="134"/>
      <c r="F7" s="134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</row>
    <row r="8" spans="1:82" ht="82.5" customHeight="1" x14ac:dyDescent="0.25">
      <c r="A8" s="69" t="s">
        <v>34</v>
      </c>
      <c r="B8" s="70" t="s">
        <v>32</v>
      </c>
      <c r="C8" s="70" t="s">
        <v>165</v>
      </c>
      <c r="D8" s="70" t="s">
        <v>66</v>
      </c>
      <c r="E8" s="70" t="s">
        <v>33</v>
      </c>
      <c r="F8" s="81">
        <v>45186</v>
      </c>
      <c r="G8" s="81">
        <v>45187</v>
      </c>
      <c r="H8" s="81">
        <v>45188</v>
      </c>
      <c r="I8" s="81">
        <v>45189</v>
      </c>
      <c r="J8" s="81">
        <v>45190</v>
      </c>
      <c r="K8" s="81">
        <v>45191</v>
      </c>
      <c r="L8" s="81">
        <v>45192</v>
      </c>
      <c r="M8" s="81">
        <v>45193</v>
      </c>
      <c r="N8" s="81">
        <v>45194</v>
      </c>
      <c r="O8" s="81">
        <v>45195</v>
      </c>
      <c r="P8" s="81">
        <v>45196</v>
      </c>
      <c r="Q8" s="81">
        <v>45197</v>
      </c>
      <c r="R8" s="81">
        <v>45198</v>
      </c>
      <c r="S8" s="81">
        <v>45199</v>
      </c>
      <c r="T8" s="81">
        <v>45200</v>
      </c>
      <c r="U8" s="81">
        <v>45201</v>
      </c>
      <c r="V8" s="81">
        <v>45202</v>
      </c>
      <c r="W8" s="81">
        <v>45203</v>
      </c>
      <c r="X8" s="81">
        <v>45204</v>
      </c>
      <c r="Y8" s="81">
        <v>45205</v>
      </c>
      <c r="Z8" s="81">
        <v>45206</v>
      </c>
      <c r="AA8" s="81">
        <v>45207</v>
      </c>
      <c r="AB8" s="81">
        <v>45208</v>
      </c>
      <c r="AC8" s="81">
        <v>45209</v>
      </c>
      <c r="AD8" s="81">
        <v>45210</v>
      </c>
      <c r="AE8" s="81">
        <v>45211</v>
      </c>
      <c r="AF8" s="81">
        <v>45212</v>
      </c>
      <c r="AG8" s="81">
        <v>45213</v>
      </c>
      <c r="AH8" s="81">
        <v>45214</v>
      </c>
      <c r="AI8" s="81">
        <v>45215</v>
      </c>
      <c r="AJ8" s="81">
        <v>45216</v>
      </c>
      <c r="AK8" s="81">
        <v>45217</v>
      </c>
      <c r="AL8" s="81">
        <v>45218</v>
      </c>
      <c r="AM8" s="81">
        <v>45219</v>
      </c>
      <c r="AN8" s="81">
        <v>45220</v>
      </c>
      <c r="AO8" s="81">
        <v>45221</v>
      </c>
      <c r="AP8" s="81">
        <v>45222</v>
      </c>
      <c r="AQ8" s="81">
        <v>45223</v>
      </c>
      <c r="AR8" s="81">
        <v>45224</v>
      </c>
      <c r="AS8" s="81">
        <v>45225</v>
      </c>
      <c r="AT8" s="81">
        <v>45226</v>
      </c>
      <c r="AU8" s="81">
        <v>45227</v>
      </c>
      <c r="AV8" s="81">
        <v>45228</v>
      </c>
      <c r="AW8" s="81">
        <v>45229</v>
      </c>
      <c r="AX8" s="81">
        <v>45230</v>
      </c>
      <c r="AY8" s="71" t="s">
        <v>0</v>
      </c>
      <c r="AZ8" s="71" t="s">
        <v>1</v>
      </c>
      <c r="BA8" s="71" t="s">
        <v>2</v>
      </c>
      <c r="BB8" s="71" t="s">
        <v>3</v>
      </c>
      <c r="BC8" s="71" t="s">
        <v>4</v>
      </c>
      <c r="BD8" s="71" t="s">
        <v>5</v>
      </c>
      <c r="BE8" s="71" t="s">
        <v>6</v>
      </c>
      <c r="BF8" s="71" t="s">
        <v>7</v>
      </c>
      <c r="BG8" s="71" t="s">
        <v>8</v>
      </c>
      <c r="BH8" s="71" t="s">
        <v>9</v>
      </c>
      <c r="BI8" s="71" t="s">
        <v>10</v>
      </c>
      <c r="BJ8" s="71" t="s">
        <v>11</v>
      </c>
      <c r="BK8" s="71" t="s">
        <v>12</v>
      </c>
      <c r="BL8" s="71" t="s">
        <v>40</v>
      </c>
      <c r="BM8" s="71" t="s">
        <v>41</v>
      </c>
      <c r="BN8" s="111" t="s">
        <v>68</v>
      </c>
      <c r="BO8" s="104" t="s">
        <v>67</v>
      </c>
      <c r="BP8" s="72" t="s">
        <v>13</v>
      </c>
      <c r="BQ8" s="72" t="s">
        <v>14</v>
      </c>
      <c r="BR8" s="73" t="s">
        <v>15</v>
      </c>
      <c r="BS8" s="65" t="s">
        <v>49</v>
      </c>
      <c r="BT8" s="127" t="s">
        <v>16</v>
      </c>
      <c r="BU8" s="3" t="s">
        <v>17</v>
      </c>
      <c r="BV8" s="3" t="s">
        <v>18</v>
      </c>
      <c r="BW8" s="4" t="s">
        <v>19</v>
      </c>
      <c r="BX8" s="4" t="s">
        <v>20</v>
      </c>
      <c r="BY8" s="4" t="s">
        <v>21</v>
      </c>
      <c r="BZ8" s="3" t="s">
        <v>22</v>
      </c>
      <c r="CA8" s="3" t="s">
        <v>18</v>
      </c>
      <c r="CB8" s="23" t="s">
        <v>35</v>
      </c>
      <c r="CC8" s="23" t="s">
        <v>36</v>
      </c>
      <c r="CD8" s="23" t="s">
        <v>102</v>
      </c>
    </row>
    <row r="9" spans="1:82" ht="15.75" thickBot="1" x14ac:dyDescent="0.3">
      <c r="A9" s="112"/>
      <c r="B9" s="113"/>
      <c r="C9" s="113"/>
      <c r="D9" s="113">
        <f>COUNTA(D10:D1048576)</f>
        <v>4</v>
      </c>
      <c r="E9" s="113"/>
      <c r="F9" s="114" t="s">
        <v>43</v>
      </c>
      <c r="G9" s="114" t="s">
        <v>42</v>
      </c>
      <c r="H9" s="114" t="s">
        <v>44</v>
      </c>
      <c r="I9" s="114" t="s">
        <v>47</v>
      </c>
      <c r="J9" s="114" t="s">
        <v>46</v>
      </c>
      <c r="K9" s="114" t="s">
        <v>48</v>
      </c>
      <c r="L9" s="114" t="s">
        <v>45</v>
      </c>
      <c r="M9" s="114" t="s">
        <v>43</v>
      </c>
      <c r="N9" s="114" t="s">
        <v>42</v>
      </c>
      <c r="O9" s="114" t="s">
        <v>44</v>
      </c>
      <c r="P9" s="114" t="s">
        <v>47</v>
      </c>
      <c r="Q9" s="114" t="s">
        <v>46</v>
      </c>
      <c r="R9" s="114" t="s">
        <v>48</v>
      </c>
      <c r="S9" s="114" t="s">
        <v>45</v>
      </c>
      <c r="T9" s="114" t="s">
        <v>43</v>
      </c>
      <c r="U9" s="114" t="s">
        <v>42</v>
      </c>
      <c r="V9" s="114" t="s">
        <v>44</v>
      </c>
      <c r="W9" s="114" t="s">
        <v>47</v>
      </c>
      <c r="X9" s="114" t="s">
        <v>46</v>
      </c>
      <c r="Y9" s="114" t="s">
        <v>48</v>
      </c>
      <c r="Z9" s="114" t="s">
        <v>45</v>
      </c>
      <c r="AA9" s="114" t="s">
        <v>43</v>
      </c>
      <c r="AB9" s="114" t="s">
        <v>42</v>
      </c>
      <c r="AC9" s="114" t="s">
        <v>44</v>
      </c>
      <c r="AD9" s="114" t="s">
        <v>47</v>
      </c>
      <c r="AE9" s="114" t="s">
        <v>46</v>
      </c>
      <c r="AF9" s="114" t="s">
        <v>48</v>
      </c>
      <c r="AG9" s="114" t="s">
        <v>45</v>
      </c>
      <c r="AH9" s="114" t="s">
        <v>43</v>
      </c>
      <c r="AI9" s="114" t="s">
        <v>42</v>
      </c>
      <c r="AJ9" s="114" t="s">
        <v>44</v>
      </c>
      <c r="AK9" s="114" t="s">
        <v>47</v>
      </c>
      <c r="AL9" s="114" t="s">
        <v>46</v>
      </c>
      <c r="AM9" s="114" t="s">
        <v>48</v>
      </c>
      <c r="AN9" s="114" t="s">
        <v>45</v>
      </c>
      <c r="AO9" s="114" t="s">
        <v>43</v>
      </c>
      <c r="AP9" s="114" t="s">
        <v>42</v>
      </c>
      <c r="AQ9" s="114" t="s">
        <v>44</v>
      </c>
      <c r="AR9" s="114" t="s">
        <v>47</v>
      </c>
      <c r="AS9" s="114" t="s">
        <v>46</v>
      </c>
      <c r="AT9" s="114" t="s">
        <v>48</v>
      </c>
      <c r="AU9" s="114" t="s">
        <v>45</v>
      </c>
      <c r="AV9" s="114" t="s">
        <v>43</v>
      </c>
      <c r="AW9" s="114" t="s">
        <v>42</v>
      </c>
      <c r="AX9" s="114" t="s">
        <v>44</v>
      </c>
      <c r="AY9" s="113">
        <f>SUM(AY10:AY15)</f>
        <v>67</v>
      </c>
      <c r="AZ9" s="113">
        <f>SUM(AZ10:AZ15)</f>
        <v>27</v>
      </c>
      <c r="BA9" s="113">
        <f>SUM(BA10:BA15)</f>
        <v>4</v>
      </c>
      <c r="BB9" s="113">
        <f>SUM(BB10:BB15)</f>
        <v>0</v>
      </c>
      <c r="BC9" s="113">
        <f>SUM(BC10:BC15)</f>
        <v>0</v>
      </c>
      <c r="BD9" s="113">
        <f>SUM(BD10:BD15)</f>
        <v>4</v>
      </c>
      <c r="BE9" s="113">
        <f>SUM(BE10:BE15)</f>
        <v>0</v>
      </c>
      <c r="BF9" s="113">
        <f>SUM(BF10:BF15)</f>
        <v>0</v>
      </c>
      <c r="BG9" s="113">
        <f>SUM(BG10:BG15)</f>
        <v>0</v>
      </c>
      <c r="BH9" s="113">
        <f>SUM(BH10:BH15)</f>
        <v>0</v>
      </c>
      <c r="BI9" s="113">
        <f>SUM(BI10:BI15)</f>
        <v>0</v>
      </c>
      <c r="BJ9" s="113">
        <f>SUM(BJ10:BJ15)</f>
        <v>17</v>
      </c>
      <c r="BK9" s="113">
        <f>SUM(BK10:BK15)</f>
        <v>5</v>
      </c>
      <c r="BL9" s="113">
        <f>SUM(BL10:BL15)</f>
        <v>0</v>
      </c>
      <c r="BM9" s="113">
        <f>SUM(BM10:BM15)</f>
        <v>0</v>
      </c>
      <c r="BN9" s="115"/>
      <c r="BO9" s="105"/>
      <c r="BP9" s="6">
        <f>SUM(BP10:BP15)</f>
        <v>119</v>
      </c>
      <c r="BQ9" s="6">
        <f>SUM(BQ10:BQ15)</f>
        <v>4</v>
      </c>
      <c r="BR9" s="74">
        <f>SUM(BR10:BR15)</f>
        <v>0</v>
      </c>
      <c r="BS9" s="66">
        <f>SUM(BS10:BS15)</f>
        <v>0</v>
      </c>
      <c r="BT9" s="2"/>
      <c r="BU9" s="2"/>
      <c r="BV9" s="2"/>
      <c r="BW9" s="2"/>
      <c r="BX9" s="10"/>
      <c r="BY9" s="2"/>
      <c r="BZ9" s="2"/>
      <c r="CA9" s="2"/>
    </row>
    <row r="10" spans="1:82" ht="15.75" x14ac:dyDescent="0.25">
      <c r="A10" s="5">
        <v>1</v>
      </c>
      <c r="B10" s="42" t="s">
        <v>78</v>
      </c>
      <c r="C10" s="106" t="s">
        <v>78</v>
      </c>
      <c r="D10" s="45" t="s">
        <v>79</v>
      </c>
      <c r="E10" s="12" t="s">
        <v>69</v>
      </c>
      <c r="F10" s="126" t="s">
        <v>26</v>
      </c>
      <c r="G10" s="80" t="s">
        <v>23</v>
      </c>
      <c r="H10" s="82" t="s">
        <v>25</v>
      </c>
      <c r="I10" s="126" t="s">
        <v>24</v>
      </c>
      <c r="J10" s="126" t="s">
        <v>26</v>
      </c>
      <c r="K10" s="126" t="s">
        <v>26</v>
      </c>
      <c r="L10" s="126" t="s">
        <v>26</v>
      </c>
      <c r="M10" s="126" t="s">
        <v>24</v>
      </c>
      <c r="N10" s="126" t="s">
        <v>23</v>
      </c>
      <c r="O10" s="126" t="s">
        <v>24</v>
      </c>
      <c r="P10" s="126" t="s">
        <v>26</v>
      </c>
      <c r="Q10" s="126" t="s">
        <v>26</v>
      </c>
      <c r="R10" s="126" t="s">
        <v>26</v>
      </c>
      <c r="S10" s="126" t="s">
        <v>26</v>
      </c>
      <c r="T10" s="126" t="s">
        <v>24</v>
      </c>
      <c r="U10" s="126" t="s">
        <v>24</v>
      </c>
      <c r="V10" s="10" t="s">
        <v>23</v>
      </c>
      <c r="W10" s="126" t="s">
        <v>24</v>
      </c>
      <c r="X10" s="126" t="s">
        <v>24</v>
      </c>
      <c r="Y10" s="126" t="s">
        <v>24</v>
      </c>
      <c r="Z10" s="126" t="s">
        <v>24</v>
      </c>
      <c r="AA10" s="126" t="s">
        <v>24</v>
      </c>
      <c r="AB10" s="126" t="s">
        <v>24</v>
      </c>
      <c r="AC10" s="10" t="s">
        <v>23</v>
      </c>
      <c r="AD10" s="126" t="s">
        <v>24</v>
      </c>
      <c r="AE10" s="126" t="s">
        <v>24</v>
      </c>
      <c r="AF10" s="126" t="s">
        <v>24</v>
      </c>
      <c r="AG10" s="126" t="s">
        <v>24</v>
      </c>
      <c r="AH10" s="126" t="s">
        <v>24</v>
      </c>
      <c r="AI10" s="126" t="s">
        <v>24</v>
      </c>
      <c r="AJ10" s="126" t="s">
        <v>24</v>
      </c>
      <c r="AK10" s="10" t="s">
        <v>23</v>
      </c>
      <c r="AL10" s="126" t="s">
        <v>24</v>
      </c>
      <c r="AM10" s="126" t="s">
        <v>24</v>
      </c>
      <c r="AN10" s="126" t="s">
        <v>24</v>
      </c>
      <c r="AO10" s="126" t="s">
        <v>26</v>
      </c>
      <c r="AP10" s="126" t="s">
        <v>24</v>
      </c>
      <c r="AQ10" s="126" t="s">
        <v>24</v>
      </c>
      <c r="AR10" s="10" t="s">
        <v>23</v>
      </c>
      <c r="AS10" s="92" t="s">
        <v>28</v>
      </c>
      <c r="AT10" s="126" t="s">
        <v>24</v>
      </c>
      <c r="AU10" s="126" t="s">
        <v>24</v>
      </c>
      <c r="AV10" s="126" t="s">
        <v>24</v>
      </c>
      <c r="AW10" s="48" t="s">
        <v>25</v>
      </c>
      <c r="AX10" s="126" t="s">
        <v>24</v>
      </c>
      <c r="AY10" s="5">
        <f t="shared" ref="AY10:AY15" si="0">COUNTIF(T10:AX10,"M")</f>
        <v>24</v>
      </c>
      <c r="AZ10" s="5">
        <f t="shared" ref="AZ10:AZ15" si="1">COUNTIF(T10:AX10,"E")</f>
        <v>1</v>
      </c>
      <c r="BA10" s="5">
        <f t="shared" ref="BA10:BA15" si="2">COUNTIF(T10:AX10,"N")</f>
        <v>0</v>
      </c>
      <c r="BB10" s="5">
        <f t="shared" ref="BB10:BB15" si="3">COUNTIF(T10:AX10,"G")</f>
        <v>0</v>
      </c>
      <c r="BC10" s="5">
        <f t="shared" ref="BC10:BC15" si="4">COUNTIF(T10:AX10,"C/O")*1</f>
        <v>0</v>
      </c>
      <c r="BD10" s="5">
        <f t="shared" ref="BD10:BD15" si="5">COUNTIF(T10:AX10,"M+E")*1</f>
        <v>1</v>
      </c>
      <c r="BE10" s="5">
        <f t="shared" ref="BE10:BE15" si="6">COUNTIF(T10:AX10,"M+N")*1</f>
        <v>0</v>
      </c>
      <c r="BF10" s="5">
        <f t="shared" ref="BF10:BF15" si="7">COUNTIF(T10:AX10,"E+N")*1</f>
        <v>0</v>
      </c>
      <c r="BG10" s="5">
        <f t="shared" ref="BG10:BG15" si="8">COUNTIF(T10:AX10,"N+M")*1</f>
        <v>0</v>
      </c>
      <c r="BH10" s="7">
        <f t="shared" ref="BH10:BH15" si="9">COUNTIF(T10:AX10,"P/O")+COUNTIF(T10:AX10,"M/O")+COUNTIF(T10:AX10,"E/O")+COUNTIF(T10:AX10,"N/O")+COUNTIF(T10:AX10,"G/O")</f>
        <v>0</v>
      </c>
      <c r="BI10" s="7">
        <f t="shared" ref="BI10:BI15" si="10">COUNTIF(T10:AX10,"DD/O")*2</f>
        <v>0</v>
      </c>
      <c r="BJ10" s="5">
        <f t="shared" ref="BJ10:BJ15" si="11">COUNTIF(T10:AX10,"O")</f>
        <v>4</v>
      </c>
      <c r="BK10" s="5">
        <f t="shared" ref="BK10:BK15" si="12">COUNTIF(T10:AX10,"A")</f>
        <v>1</v>
      </c>
      <c r="BL10" s="7">
        <f t="shared" ref="BL10:BL15" si="13">COUNTIF(T10:AX10,"P/GH")+COUNTIF(T10:AX10,"M/GH")+COUNTIF(T10:AX10,"E/GH")+COUNTIF(T10:AX10,"N/GH")+COUNTIF(T10:AX10,"G/GH")</f>
        <v>0</v>
      </c>
      <c r="BM10" s="5">
        <f t="shared" ref="BM10:BM15" si="14">COUNTIF(T10:AX10,"GH")*1</f>
        <v>0</v>
      </c>
      <c r="BN10" s="8">
        <f t="shared" ref="BN10:BN15" si="15">SUM(AY10:BG10)+BL10</f>
        <v>26</v>
      </c>
      <c r="BO10" s="9">
        <f t="shared" ref="BO10:BO12" si="16">BP10-BN10</f>
        <v>4</v>
      </c>
      <c r="BP10" s="9">
        <f t="shared" ref="BP10:BP12" si="17">BN10+BH10+BI10+BJ10</f>
        <v>30</v>
      </c>
      <c r="BQ10" s="9">
        <f t="shared" ref="BQ10:BQ12" si="18">BD10+BE10+BF10+BG10+BH10</f>
        <v>1</v>
      </c>
      <c r="BR10" s="75">
        <f t="shared" ref="BR10:BR12" si="19">BI10</f>
        <v>0</v>
      </c>
      <c r="BS10" s="67">
        <f t="shared" ref="BS10:BS12" si="20">BM10+BL10</f>
        <v>0</v>
      </c>
      <c r="BT10" s="10"/>
      <c r="BU10" s="10"/>
      <c r="BV10" s="11">
        <f t="shared" ref="BV10:BV12" si="21">BU10-BP10</f>
        <v>-30</v>
      </c>
      <c r="BW10" s="2"/>
      <c r="BX10" s="10">
        <f t="shared" ref="BX10:BX12" si="22">(BQ10+BR10*2)*8</f>
        <v>8</v>
      </c>
      <c r="BY10" s="2">
        <f t="shared" ref="BY10:BY12" si="23">BX10*BW10</f>
        <v>0</v>
      </c>
      <c r="BZ10" s="2"/>
      <c r="CA10" s="2">
        <f t="shared" ref="CA10:CA12" si="24">BZ10-BY10</f>
        <v>0</v>
      </c>
      <c r="CD10" s="39">
        <f t="shared" ref="CD10:CD12" si="25">(BN10/6)-BO10</f>
        <v>0.33333333333333304</v>
      </c>
    </row>
    <row r="11" spans="1:82" ht="15.75" x14ac:dyDescent="0.25">
      <c r="A11" s="5">
        <v>2</v>
      </c>
      <c r="B11" s="42" t="s">
        <v>84</v>
      </c>
      <c r="C11" s="106" t="s">
        <v>84</v>
      </c>
      <c r="D11" s="44" t="s">
        <v>85</v>
      </c>
      <c r="E11" s="12" t="s">
        <v>69</v>
      </c>
      <c r="F11" s="80" t="s">
        <v>23</v>
      </c>
      <c r="G11" s="126" t="s">
        <v>26</v>
      </c>
      <c r="H11" s="126" t="s">
        <v>24</v>
      </c>
      <c r="I11" s="126" t="s">
        <v>26</v>
      </c>
      <c r="J11" s="126" t="s">
        <v>26</v>
      </c>
      <c r="K11" s="48" t="s">
        <v>25</v>
      </c>
      <c r="L11" s="126" t="s">
        <v>26</v>
      </c>
      <c r="M11" s="126" t="s">
        <v>23</v>
      </c>
      <c r="N11" s="126" t="s">
        <v>24</v>
      </c>
      <c r="O11" s="126" t="s">
        <v>24</v>
      </c>
      <c r="P11" s="126" t="s">
        <v>24</v>
      </c>
      <c r="Q11" s="126" t="s">
        <v>24</v>
      </c>
      <c r="R11" s="126" t="s">
        <v>24</v>
      </c>
      <c r="S11" s="126" t="s">
        <v>24</v>
      </c>
      <c r="T11" s="126" t="s">
        <v>24</v>
      </c>
      <c r="U11" s="126" t="s">
        <v>26</v>
      </c>
      <c r="V11" s="48" t="s">
        <v>25</v>
      </c>
      <c r="W11" s="126" t="s">
        <v>24</v>
      </c>
      <c r="X11" s="126" t="s">
        <v>26</v>
      </c>
      <c r="Y11" s="126" t="s">
        <v>26</v>
      </c>
      <c r="Z11" s="126" t="s">
        <v>26</v>
      </c>
      <c r="AA11" s="10" t="s">
        <v>23</v>
      </c>
      <c r="AB11" s="126" t="s">
        <v>26</v>
      </c>
      <c r="AC11" s="126" t="s">
        <v>26</v>
      </c>
      <c r="AD11" s="126" t="s">
        <v>26</v>
      </c>
      <c r="AE11" s="126" t="s">
        <v>26</v>
      </c>
      <c r="AF11" s="126" t="s">
        <v>26</v>
      </c>
      <c r="AG11" s="126" t="s">
        <v>26</v>
      </c>
      <c r="AH11" s="10" t="s">
        <v>23</v>
      </c>
      <c r="AI11" s="126" t="s">
        <v>26</v>
      </c>
      <c r="AJ11" s="126" t="s">
        <v>26</v>
      </c>
      <c r="AK11" s="126" t="s">
        <v>26</v>
      </c>
      <c r="AL11" s="126" t="s">
        <v>26</v>
      </c>
      <c r="AM11" s="126" t="s">
        <v>26</v>
      </c>
      <c r="AN11" s="126" t="s">
        <v>24</v>
      </c>
      <c r="AO11" s="10" t="s">
        <v>23</v>
      </c>
      <c r="AP11" s="126" t="s">
        <v>24</v>
      </c>
      <c r="AQ11" s="126" t="s">
        <v>24</v>
      </c>
      <c r="AR11" s="126" t="s">
        <v>24</v>
      </c>
      <c r="AS11" s="92" t="s">
        <v>28</v>
      </c>
      <c r="AT11" s="126" t="s">
        <v>24</v>
      </c>
      <c r="AU11" s="126" t="s">
        <v>26</v>
      </c>
      <c r="AV11" s="10" t="s">
        <v>23</v>
      </c>
      <c r="AW11" s="126" t="s">
        <v>24</v>
      </c>
      <c r="AX11" s="126" t="s">
        <v>24</v>
      </c>
      <c r="AY11" s="5">
        <f t="shared" si="0"/>
        <v>9</v>
      </c>
      <c r="AZ11" s="5">
        <f t="shared" si="1"/>
        <v>16</v>
      </c>
      <c r="BA11" s="5">
        <f t="shared" si="2"/>
        <v>0</v>
      </c>
      <c r="BB11" s="5">
        <f t="shared" si="3"/>
        <v>0</v>
      </c>
      <c r="BC11" s="5">
        <f t="shared" si="4"/>
        <v>0</v>
      </c>
      <c r="BD11" s="5">
        <f t="shared" si="5"/>
        <v>1</v>
      </c>
      <c r="BE11" s="5">
        <f t="shared" si="6"/>
        <v>0</v>
      </c>
      <c r="BF11" s="5">
        <f t="shared" si="7"/>
        <v>0</v>
      </c>
      <c r="BG11" s="5">
        <f t="shared" si="8"/>
        <v>0</v>
      </c>
      <c r="BH11" s="7">
        <f t="shared" si="9"/>
        <v>0</v>
      </c>
      <c r="BI11" s="7">
        <f t="shared" si="10"/>
        <v>0</v>
      </c>
      <c r="BJ11" s="5">
        <f t="shared" si="11"/>
        <v>4</v>
      </c>
      <c r="BK11" s="5">
        <f t="shared" si="12"/>
        <v>1</v>
      </c>
      <c r="BL11" s="7">
        <f t="shared" si="13"/>
        <v>0</v>
      </c>
      <c r="BM11" s="5">
        <f t="shared" si="14"/>
        <v>0</v>
      </c>
      <c r="BN11" s="8">
        <f t="shared" si="15"/>
        <v>26</v>
      </c>
      <c r="BO11" s="9">
        <f t="shared" si="16"/>
        <v>4</v>
      </c>
      <c r="BP11" s="9">
        <f t="shared" si="17"/>
        <v>30</v>
      </c>
      <c r="BQ11" s="9">
        <f t="shared" si="18"/>
        <v>1</v>
      </c>
      <c r="BR11" s="75">
        <f t="shared" si="19"/>
        <v>0</v>
      </c>
      <c r="BS11" s="67">
        <f t="shared" si="20"/>
        <v>0</v>
      </c>
      <c r="BT11" s="12"/>
      <c r="BU11" s="10"/>
      <c r="BV11" s="11">
        <f t="shared" si="21"/>
        <v>-30</v>
      </c>
      <c r="BW11" s="2"/>
      <c r="BX11" s="10">
        <f t="shared" si="22"/>
        <v>8</v>
      </c>
      <c r="BY11" s="2">
        <f t="shared" si="23"/>
        <v>0</v>
      </c>
      <c r="BZ11" s="2"/>
      <c r="CA11" s="2">
        <f t="shared" si="24"/>
        <v>0</v>
      </c>
      <c r="CD11" s="39">
        <f t="shared" si="25"/>
        <v>0.33333333333333304</v>
      </c>
    </row>
    <row r="12" spans="1:82" ht="15.75" x14ac:dyDescent="0.25">
      <c r="A12" s="5">
        <v>3</v>
      </c>
      <c r="B12" s="42" t="s">
        <v>91</v>
      </c>
      <c r="C12" s="106" t="s">
        <v>91</v>
      </c>
      <c r="D12" s="43" t="s">
        <v>92</v>
      </c>
      <c r="E12" s="12" t="s">
        <v>69</v>
      </c>
      <c r="F12" s="126" t="s">
        <v>26</v>
      </c>
      <c r="G12" s="48" t="s">
        <v>23</v>
      </c>
      <c r="H12" s="126" t="s">
        <v>26</v>
      </c>
      <c r="I12" s="126" t="s">
        <v>26</v>
      </c>
      <c r="J12" s="126" t="s">
        <v>24</v>
      </c>
      <c r="K12" s="126" t="s">
        <v>24</v>
      </c>
      <c r="L12" s="126" t="s">
        <v>24</v>
      </c>
      <c r="M12" s="126" t="s">
        <v>24</v>
      </c>
      <c r="N12" s="126" t="s">
        <v>23</v>
      </c>
      <c r="O12" s="126" t="s">
        <v>26</v>
      </c>
      <c r="P12" s="126" t="s">
        <v>24</v>
      </c>
      <c r="Q12" s="126" t="s">
        <v>24</v>
      </c>
      <c r="R12" s="126" t="s">
        <v>24</v>
      </c>
      <c r="S12" s="126" t="s">
        <v>24</v>
      </c>
      <c r="T12" s="126" t="s">
        <v>26</v>
      </c>
      <c r="U12" s="126" t="s">
        <v>24</v>
      </c>
      <c r="V12" s="10" t="s">
        <v>23</v>
      </c>
      <c r="W12" s="126" t="s">
        <v>24</v>
      </c>
      <c r="X12" s="126" t="s">
        <v>26</v>
      </c>
      <c r="Y12" s="126" t="s">
        <v>26</v>
      </c>
      <c r="Z12" s="126" t="s">
        <v>24</v>
      </c>
      <c r="AA12" s="126" t="s">
        <v>26</v>
      </c>
      <c r="AB12" s="10" t="s">
        <v>23</v>
      </c>
      <c r="AC12" s="126" t="s">
        <v>24</v>
      </c>
      <c r="AD12" s="126" t="s">
        <v>24</v>
      </c>
      <c r="AE12" s="126" t="s">
        <v>24</v>
      </c>
      <c r="AF12" s="126" t="s">
        <v>24</v>
      </c>
      <c r="AG12" s="126" t="s">
        <v>24</v>
      </c>
      <c r="AH12" s="126" t="s">
        <v>27</v>
      </c>
      <c r="AI12" s="10" t="s">
        <v>23</v>
      </c>
      <c r="AJ12" s="126" t="s">
        <v>26</v>
      </c>
      <c r="AK12" s="126" t="s">
        <v>24</v>
      </c>
      <c r="AL12" s="126" t="s">
        <v>24</v>
      </c>
      <c r="AM12" s="126" t="s">
        <v>26</v>
      </c>
      <c r="AN12" s="126" t="s">
        <v>26</v>
      </c>
      <c r="AO12" s="126" t="s">
        <v>26</v>
      </c>
      <c r="AP12" s="126" t="s">
        <v>26</v>
      </c>
      <c r="AQ12" s="10" t="s">
        <v>23</v>
      </c>
      <c r="AR12" s="126" t="s">
        <v>24</v>
      </c>
      <c r="AS12" s="92" t="s">
        <v>28</v>
      </c>
      <c r="AT12" s="126" t="s">
        <v>27</v>
      </c>
      <c r="AU12" s="126" t="s">
        <v>27</v>
      </c>
      <c r="AV12" s="48" t="s">
        <v>25</v>
      </c>
      <c r="AW12" s="10" t="s">
        <v>23</v>
      </c>
      <c r="AX12" s="126" t="s">
        <v>27</v>
      </c>
      <c r="AY12" s="5">
        <f t="shared" si="0"/>
        <v>11</v>
      </c>
      <c r="AZ12" s="5">
        <f t="shared" si="1"/>
        <v>9</v>
      </c>
      <c r="BA12" s="5">
        <f t="shared" si="2"/>
        <v>4</v>
      </c>
      <c r="BB12" s="5">
        <f t="shared" si="3"/>
        <v>0</v>
      </c>
      <c r="BC12" s="5">
        <f t="shared" si="4"/>
        <v>0</v>
      </c>
      <c r="BD12" s="5">
        <f t="shared" si="5"/>
        <v>1</v>
      </c>
      <c r="BE12" s="5">
        <f t="shared" si="6"/>
        <v>0</v>
      </c>
      <c r="BF12" s="5">
        <f t="shared" si="7"/>
        <v>0</v>
      </c>
      <c r="BG12" s="5">
        <f t="shared" si="8"/>
        <v>0</v>
      </c>
      <c r="BH12" s="7">
        <f t="shared" si="9"/>
        <v>0</v>
      </c>
      <c r="BI12" s="7">
        <f t="shared" si="10"/>
        <v>0</v>
      </c>
      <c r="BJ12" s="5">
        <f t="shared" si="11"/>
        <v>5</v>
      </c>
      <c r="BK12" s="5">
        <f t="shared" si="12"/>
        <v>1</v>
      </c>
      <c r="BL12" s="7">
        <f t="shared" si="13"/>
        <v>0</v>
      </c>
      <c r="BM12" s="5">
        <f t="shared" si="14"/>
        <v>0</v>
      </c>
      <c r="BN12" s="8">
        <f t="shared" si="15"/>
        <v>25</v>
      </c>
      <c r="BO12" s="9">
        <f t="shared" si="16"/>
        <v>5</v>
      </c>
      <c r="BP12" s="9">
        <f t="shared" si="17"/>
        <v>30</v>
      </c>
      <c r="BQ12" s="9">
        <f t="shared" si="18"/>
        <v>1</v>
      </c>
      <c r="BR12" s="75">
        <f t="shared" si="19"/>
        <v>0</v>
      </c>
      <c r="BS12" s="67">
        <f t="shared" si="20"/>
        <v>0</v>
      </c>
      <c r="BT12" s="10"/>
      <c r="BU12" s="10"/>
      <c r="BV12" s="11">
        <f t="shared" si="21"/>
        <v>-30</v>
      </c>
      <c r="BW12" s="2"/>
      <c r="BX12" s="10">
        <f t="shared" si="22"/>
        <v>8</v>
      </c>
      <c r="BY12" s="2">
        <f t="shared" si="23"/>
        <v>0</v>
      </c>
      <c r="BZ12" s="2"/>
      <c r="CA12" s="2">
        <f t="shared" si="24"/>
        <v>0</v>
      </c>
      <c r="CD12" s="39">
        <f t="shared" si="25"/>
        <v>-0.83333333333333304</v>
      </c>
    </row>
    <row r="13" spans="1:82" ht="15.75" x14ac:dyDescent="0.25">
      <c r="A13" s="5">
        <v>4</v>
      </c>
      <c r="B13" s="87" t="s">
        <v>112</v>
      </c>
      <c r="C13" s="106" t="s">
        <v>168</v>
      </c>
      <c r="D13" s="12" t="s">
        <v>111</v>
      </c>
      <c r="E13" s="12" t="s">
        <v>69</v>
      </c>
      <c r="F13" s="126" t="s">
        <v>26</v>
      </c>
      <c r="G13" s="126" t="s">
        <v>26</v>
      </c>
      <c r="H13" s="126" t="s">
        <v>26</v>
      </c>
      <c r="I13" s="126" t="s">
        <v>24</v>
      </c>
      <c r="J13" s="126" t="s">
        <v>24</v>
      </c>
      <c r="K13" s="126" t="s">
        <v>26</v>
      </c>
      <c r="L13" s="126" t="s">
        <v>23</v>
      </c>
      <c r="M13" s="126" t="s">
        <v>24</v>
      </c>
      <c r="N13" s="126" t="s">
        <v>24</v>
      </c>
      <c r="O13" s="126" t="s">
        <v>24</v>
      </c>
      <c r="P13" s="126" t="s">
        <v>24</v>
      </c>
      <c r="Q13" s="126" t="s">
        <v>24</v>
      </c>
      <c r="R13" s="126" t="s">
        <v>24</v>
      </c>
      <c r="S13" s="126" t="s">
        <v>24</v>
      </c>
      <c r="T13" s="126" t="s">
        <v>26</v>
      </c>
      <c r="U13" s="48" t="s">
        <v>25</v>
      </c>
      <c r="V13" s="126" t="s">
        <v>24</v>
      </c>
      <c r="W13" s="126" t="s">
        <v>24</v>
      </c>
      <c r="X13" s="126" t="s">
        <v>24</v>
      </c>
      <c r="Y13" s="126" t="s">
        <v>24</v>
      </c>
      <c r="Z13" s="10" t="s">
        <v>23</v>
      </c>
      <c r="AA13" s="126" t="s">
        <v>24</v>
      </c>
      <c r="AB13" s="126" t="s">
        <v>24</v>
      </c>
      <c r="AC13" s="126" t="s">
        <v>24</v>
      </c>
      <c r="AD13" s="126" t="s">
        <v>24</v>
      </c>
      <c r="AE13" s="126" t="s">
        <v>24</v>
      </c>
      <c r="AF13" s="126" t="s">
        <v>24</v>
      </c>
      <c r="AG13" s="126" t="s">
        <v>24</v>
      </c>
      <c r="AH13" s="10" t="s">
        <v>23</v>
      </c>
      <c r="AI13" s="126" t="s">
        <v>24</v>
      </c>
      <c r="AJ13" s="126" t="s">
        <v>24</v>
      </c>
      <c r="AK13" s="126" t="s">
        <v>24</v>
      </c>
      <c r="AL13" s="48" t="s">
        <v>25</v>
      </c>
      <c r="AM13" s="126" t="s">
        <v>24</v>
      </c>
      <c r="AN13" s="126" t="s">
        <v>24</v>
      </c>
      <c r="AO13" s="10" t="s">
        <v>23</v>
      </c>
      <c r="AP13" s="126" t="s">
        <v>24</v>
      </c>
      <c r="AQ13" s="126" t="s">
        <v>24</v>
      </c>
      <c r="AR13" s="126" t="s">
        <v>24</v>
      </c>
      <c r="AS13" s="92" t="s">
        <v>28</v>
      </c>
      <c r="AT13" s="126" t="s">
        <v>24</v>
      </c>
      <c r="AU13" s="10" t="s">
        <v>23</v>
      </c>
      <c r="AV13" s="126" t="s">
        <v>24</v>
      </c>
      <c r="AW13" s="126" t="s">
        <v>24</v>
      </c>
      <c r="AX13" s="126" t="s">
        <v>24</v>
      </c>
      <c r="AY13" s="5">
        <f t="shared" si="0"/>
        <v>23</v>
      </c>
      <c r="AZ13" s="5">
        <f t="shared" si="1"/>
        <v>1</v>
      </c>
      <c r="BA13" s="5">
        <f t="shared" si="2"/>
        <v>0</v>
      </c>
      <c r="BB13" s="5">
        <f t="shared" si="3"/>
        <v>0</v>
      </c>
      <c r="BC13" s="5">
        <f t="shared" si="4"/>
        <v>0</v>
      </c>
      <c r="BD13" s="5">
        <f t="shared" si="5"/>
        <v>1</v>
      </c>
      <c r="BE13" s="5">
        <f t="shared" si="6"/>
        <v>0</v>
      </c>
      <c r="BF13" s="5">
        <f t="shared" si="7"/>
        <v>0</v>
      </c>
      <c r="BG13" s="5">
        <f t="shared" si="8"/>
        <v>0</v>
      </c>
      <c r="BH13" s="7">
        <f t="shared" si="9"/>
        <v>0</v>
      </c>
      <c r="BI13" s="7">
        <f t="shared" si="10"/>
        <v>0</v>
      </c>
      <c r="BJ13" s="5">
        <f t="shared" si="11"/>
        <v>4</v>
      </c>
      <c r="BK13" s="5">
        <f t="shared" si="12"/>
        <v>2</v>
      </c>
      <c r="BL13" s="7">
        <f t="shared" si="13"/>
        <v>0</v>
      </c>
      <c r="BM13" s="5">
        <f t="shared" si="14"/>
        <v>0</v>
      </c>
      <c r="BN13" s="8">
        <f t="shared" si="15"/>
        <v>25</v>
      </c>
      <c r="BO13" s="9">
        <f t="shared" ref="BO13:BO16" si="26">BP13-BN13</f>
        <v>4</v>
      </c>
      <c r="BP13" s="9">
        <f t="shared" ref="BP13:BP15" si="27">BN13+BH13+BI13+BJ13</f>
        <v>29</v>
      </c>
      <c r="BQ13" s="9">
        <f t="shared" ref="BQ13:BQ15" si="28">BD13+BE13+BF13+BG13+BH13</f>
        <v>1</v>
      </c>
      <c r="BR13" s="75">
        <f t="shared" ref="BR13:BR15" si="29">BI13</f>
        <v>0</v>
      </c>
      <c r="BS13" s="67">
        <f t="shared" ref="BS13:BS15" si="30">BM13+BL13</f>
        <v>0</v>
      </c>
      <c r="BT13" s="10"/>
      <c r="BU13" s="10"/>
      <c r="BV13" s="11">
        <f t="shared" ref="BV13:BV14" si="31">BU13-BP13</f>
        <v>-29</v>
      </c>
      <c r="BW13" s="2"/>
      <c r="BX13" s="10">
        <f t="shared" ref="BX13:BX15" si="32">(BQ13+BR13*2)*8</f>
        <v>8</v>
      </c>
      <c r="BY13" s="2">
        <f t="shared" ref="BY13:BY15" si="33">BX13*BW13</f>
        <v>0</v>
      </c>
      <c r="BZ13" s="2"/>
      <c r="CA13" s="2">
        <f t="shared" ref="CA13:CA15" si="34">BZ13-BY13</f>
        <v>0</v>
      </c>
      <c r="CD13" s="39">
        <f t="shared" ref="CD13" si="35">(BN13/6)-BO13</f>
        <v>0.16666666666666696</v>
      </c>
    </row>
    <row r="14" spans="1:82" ht="16.5" hidden="1" thickBot="1" x14ac:dyDescent="0.3">
      <c r="A14" s="5">
        <v>33</v>
      </c>
      <c r="B14" s="12"/>
      <c r="C14" s="106" t="e">
        <v>#N/A</v>
      </c>
      <c r="D14" s="12"/>
      <c r="E14" s="12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5">
        <f t="shared" si="0"/>
        <v>0</v>
      </c>
      <c r="AZ14" s="5">
        <f t="shared" si="1"/>
        <v>0</v>
      </c>
      <c r="BA14" s="5">
        <f t="shared" si="2"/>
        <v>0</v>
      </c>
      <c r="BB14" s="5">
        <f t="shared" si="3"/>
        <v>0</v>
      </c>
      <c r="BC14" s="5">
        <f t="shared" si="4"/>
        <v>0</v>
      </c>
      <c r="BD14" s="5">
        <f t="shared" si="5"/>
        <v>0</v>
      </c>
      <c r="BE14" s="5">
        <f t="shared" si="6"/>
        <v>0</v>
      </c>
      <c r="BF14" s="5">
        <f t="shared" si="7"/>
        <v>0</v>
      </c>
      <c r="BG14" s="5">
        <f t="shared" si="8"/>
        <v>0</v>
      </c>
      <c r="BH14" s="7">
        <f t="shared" si="9"/>
        <v>0</v>
      </c>
      <c r="BI14" s="7">
        <f t="shared" si="10"/>
        <v>0</v>
      </c>
      <c r="BJ14" s="5">
        <f t="shared" si="11"/>
        <v>0</v>
      </c>
      <c r="BK14" s="5">
        <f t="shared" si="12"/>
        <v>0</v>
      </c>
      <c r="BL14" s="7">
        <f t="shared" si="13"/>
        <v>0</v>
      </c>
      <c r="BM14" s="5">
        <f t="shared" si="14"/>
        <v>0</v>
      </c>
      <c r="BN14" s="8">
        <f t="shared" si="15"/>
        <v>0</v>
      </c>
      <c r="BO14" s="78">
        <f t="shared" si="26"/>
        <v>0</v>
      </c>
      <c r="BP14" s="78">
        <f t="shared" si="27"/>
        <v>0</v>
      </c>
      <c r="BQ14" s="78">
        <f t="shared" si="28"/>
        <v>0</v>
      </c>
      <c r="BR14" s="79">
        <f t="shared" si="29"/>
        <v>0</v>
      </c>
      <c r="BS14" s="67">
        <f t="shared" si="30"/>
        <v>0</v>
      </c>
      <c r="BT14" s="13"/>
      <c r="BU14" s="10"/>
      <c r="BV14" s="11">
        <f t="shared" si="31"/>
        <v>0</v>
      </c>
      <c r="BW14" s="2"/>
      <c r="BX14" s="2">
        <f t="shared" si="32"/>
        <v>0</v>
      </c>
      <c r="BY14" s="2">
        <f t="shared" si="33"/>
        <v>0</v>
      </c>
      <c r="BZ14" s="2"/>
      <c r="CA14" s="2">
        <f t="shared" si="34"/>
        <v>0</v>
      </c>
    </row>
    <row r="15" spans="1:82" ht="15.75" hidden="1" x14ac:dyDescent="0.25">
      <c r="A15" s="12"/>
      <c r="B15" s="12"/>
      <c r="C15" s="106" t="e">
        <v>#N/A</v>
      </c>
      <c r="D15" s="12"/>
      <c r="E15" s="116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9">
        <f t="shared" si="0"/>
        <v>0</v>
      </c>
      <c r="AZ15" s="5">
        <f t="shared" si="1"/>
        <v>0</v>
      </c>
      <c r="BA15" s="5">
        <f t="shared" si="2"/>
        <v>0</v>
      </c>
      <c r="BB15" s="5">
        <f t="shared" si="3"/>
        <v>0</v>
      </c>
      <c r="BC15" s="5">
        <f t="shared" si="4"/>
        <v>0</v>
      </c>
      <c r="BD15" s="5">
        <f t="shared" si="5"/>
        <v>0</v>
      </c>
      <c r="BE15" s="5">
        <f t="shared" si="6"/>
        <v>0</v>
      </c>
      <c r="BF15" s="5">
        <f t="shared" si="7"/>
        <v>0</v>
      </c>
      <c r="BG15" s="5">
        <f t="shared" si="8"/>
        <v>0</v>
      </c>
      <c r="BH15" s="7">
        <f t="shared" si="9"/>
        <v>0</v>
      </c>
      <c r="BI15" s="7">
        <f t="shared" si="10"/>
        <v>0</v>
      </c>
      <c r="BJ15" s="5">
        <f t="shared" si="11"/>
        <v>0</v>
      </c>
      <c r="BK15" s="5">
        <f t="shared" si="12"/>
        <v>0</v>
      </c>
      <c r="BL15" s="7">
        <f t="shared" si="13"/>
        <v>0</v>
      </c>
      <c r="BM15" s="5">
        <f t="shared" si="14"/>
        <v>0</v>
      </c>
      <c r="BN15" s="8">
        <f t="shared" si="15"/>
        <v>0</v>
      </c>
      <c r="BO15" s="86">
        <f t="shared" si="26"/>
        <v>0</v>
      </c>
      <c r="BP15" s="64">
        <f t="shared" si="27"/>
        <v>0</v>
      </c>
      <c r="BQ15" s="64">
        <f t="shared" si="28"/>
        <v>0</v>
      </c>
      <c r="BR15" s="64">
        <f t="shared" si="29"/>
        <v>0</v>
      </c>
      <c r="BS15" s="9">
        <f t="shared" si="30"/>
        <v>0</v>
      </c>
      <c r="BT15" s="10"/>
      <c r="BU15" s="10"/>
      <c r="BV15" s="11">
        <f>BU15-BP15</f>
        <v>0</v>
      </c>
      <c r="BW15" s="2"/>
      <c r="BX15" s="2">
        <f t="shared" si="32"/>
        <v>0</v>
      </c>
      <c r="BY15" s="2">
        <f t="shared" si="33"/>
        <v>0</v>
      </c>
      <c r="BZ15" s="2"/>
      <c r="CA15" s="2">
        <f t="shared" si="34"/>
        <v>0</v>
      </c>
    </row>
    <row r="16" spans="1:82" ht="15.75" hidden="1" x14ac:dyDescent="0.25">
      <c r="A16" s="15"/>
      <c r="B16" s="15"/>
      <c r="C16" s="106" t="e">
        <v>#N/A</v>
      </c>
      <c r="D16" s="15"/>
      <c r="E16" s="117" t="s">
        <v>157</v>
      </c>
      <c r="F16" s="118">
        <f>COUNTIF(F10:F15,"M")+COUNTIF(F10:F15,"M/GH")</f>
        <v>0</v>
      </c>
      <c r="G16" s="118">
        <f>COUNTIF(G10:G15,"M")+COUNTIF(G10:G15,"M/GH")</f>
        <v>0</v>
      </c>
      <c r="H16" s="118">
        <f>COUNTIF(H10:H15,"M")+COUNTIF(H10:H15,"M/GH")</f>
        <v>1</v>
      </c>
      <c r="I16" s="118">
        <f>COUNTIF(I10:I15,"M")+COUNTIF(I10:I15,"M/GH")</f>
        <v>2</v>
      </c>
      <c r="J16" s="118">
        <f>COUNTIF(J10:J15,"M")+COUNTIF(J10:J15,"M/GH")</f>
        <v>2</v>
      </c>
      <c r="K16" s="118">
        <f>COUNTIF(K10:K15,"M")+COUNTIF(K10:K15,"M/GH")</f>
        <v>1</v>
      </c>
      <c r="L16" s="118">
        <f>COUNTIF(L10:L15,"M")+COUNTIF(L10:L15,"M/GH")</f>
        <v>1</v>
      </c>
      <c r="M16" s="118">
        <f>COUNTIF(M10:M15,"M")+COUNTIF(M10:M15,"M/GH")</f>
        <v>3</v>
      </c>
      <c r="N16" s="118">
        <f>COUNTIF(N10:N15,"M")+COUNTIF(N10:N15,"M/GH")</f>
        <v>2</v>
      </c>
      <c r="O16" s="118">
        <f>COUNTIF(O10:O15,"M")+COUNTIF(O10:O15,"M/GH")</f>
        <v>3</v>
      </c>
      <c r="P16" s="118">
        <f>COUNTIF(P10:P15,"M")+COUNTIF(P10:P15,"M/GH")</f>
        <v>3</v>
      </c>
      <c r="Q16" s="118">
        <f>COUNTIF(Q10:Q15,"M")+COUNTIF(Q10:Q15,"M/GH")</f>
        <v>3</v>
      </c>
      <c r="R16" s="118">
        <f>COUNTIF(R10:R15,"M")+COUNTIF(R10:R15,"M/GH")</f>
        <v>3</v>
      </c>
      <c r="S16" s="119">
        <f>COUNTIF(S10:S15,"M")+COUNTIF(S10:S15,"M/GH")</f>
        <v>3</v>
      </c>
      <c r="T16" s="100">
        <f>COUNTIF(T10:T15,"M")+COUNTIF(T10:T15,"M/GH")</f>
        <v>2</v>
      </c>
      <c r="U16" s="100">
        <f>COUNTIF(U10:U15,"M")+COUNTIF(U10:U15,"M/GH")</f>
        <v>2</v>
      </c>
      <c r="V16" s="100">
        <f>COUNTIF(V10:V15,"M")+COUNTIF(V10:V15,"M/GH")</f>
        <v>1</v>
      </c>
      <c r="W16" s="100">
        <f>COUNTIF(W10:W15,"M")+COUNTIF(W10:W15,"M/GH")</f>
        <v>4</v>
      </c>
      <c r="X16" s="100">
        <f>COUNTIF(X10:X15,"M")+COUNTIF(X10:X15,"M/GH")</f>
        <v>2</v>
      </c>
      <c r="Y16" s="100">
        <f>COUNTIF(Y10:Y15,"M")+COUNTIF(Y10:Y15,"M/GH")</f>
        <v>2</v>
      </c>
      <c r="Z16" s="100">
        <f>COUNTIF(Z10:Z15,"M")+COUNTIF(Z10:Z15,"M/GH")</f>
        <v>2</v>
      </c>
      <c r="AA16" s="100">
        <f>COUNTIF(AA10:AA15,"M")+COUNTIF(AA10:AA15,"M/GH")</f>
        <v>2</v>
      </c>
      <c r="AB16" s="100">
        <f>COUNTIF(AB10:AB15,"M")+COUNTIF(AB10:AB15,"M/GH")</f>
        <v>2</v>
      </c>
      <c r="AC16" s="100">
        <f>COUNTIF(AC10:AC15,"M")+COUNTIF(AC10:AC15,"M/GH")</f>
        <v>2</v>
      </c>
      <c r="AD16" s="100">
        <f>COUNTIF(AD10:AD15,"M")+COUNTIF(AD10:AD15,"M/GH")</f>
        <v>3</v>
      </c>
      <c r="AE16" s="100">
        <f>COUNTIF(AE10:AE15,"M")+COUNTIF(AE10:AE15,"M/GH")</f>
        <v>3</v>
      </c>
      <c r="AF16" s="100">
        <f>COUNTIF(AF10:AF15,"M")+COUNTIF(AF10:AF15,"M/GH")</f>
        <v>3</v>
      </c>
      <c r="AG16" s="100">
        <f>COUNTIF(AG10:AG15,"M")+COUNTIF(AG10:AG15,"M/GH")</f>
        <v>3</v>
      </c>
      <c r="AH16" s="100">
        <f>COUNTIF(AH10:AH15,"M")+COUNTIF(AH10:AH15,"M/GH")</f>
        <v>1</v>
      </c>
      <c r="AI16" s="100">
        <f>COUNTIF(AI10:AI15,"M")+COUNTIF(AI10:AI15,"M/GH")</f>
        <v>2</v>
      </c>
      <c r="AJ16" s="100">
        <f>COUNTIF(AJ10:AJ15,"M")+COUNTIF(AJ10:AJ15,"M/GH")</f>
        <v>2</v>
      </c>
      <c r="AK16" s="100">
        <f>COUNTIF(AK10:AK15,"M")+COUNTIF(AK10:AK15,"M/GH")</f>
        <v>2</v>
      </c>
      <c r="AL16" s="100">
        <f>COUNTIF(AL10:AL15,"M")+COUNTIF(AL10:AL15,"M/GH")</f>
        <v>2</v>
      </c>
      <c r="AM16" s="100">
        <f>COUNTIF(AM10:AM15,"M")+COUNTIF(AM10:AM15,"M/GH")</f>
        <v>2</v>
      </c>
      <c r="AN16" s="100">
        <f>COUNTIF(AN10:AN15,"M")+COUNTIF(AN10:AN15,"M/GH")</f>
        <v>3</v>
      </c>
      <c r="AO16" s="100">
        <f>COUNTIF(AO10:AO15,"M")+COUNTIF(AO10:AO15,"M/GH")</f>
        <v>0</v>
      </c>
      <c r="AP16" s="100">
        <f>COUNTIF(AP10:AP15,"M")+COUNTIF(AP10:AP15,"M/GH")</f>
        <v>3</v>
      </c>
      <c r="AQ16" s="100">
        <f>COUNTIF(AQ10:AQ15,"M")+COUNTIF(AQ10:AQ15,"M/GH")</f>
        <v>3</v>
      </c>
      <c r="AR16" s="100">
        <f>COUNTIF(AR10:AR15,"M")+COUNTIF(AR10:AR15,"M/GH")</f>
        <v>3</v>
      </c>
      <c r="AS16" s="100">
        <f>COUNTIF(AS10:AS15,"M")+COUNTIF(AS10:AS15,"M/GH")</f>
        <v>0</v>
      </c>
      <c r="AT16" s="100">
        <f>COUNTIF(AT10:AT15,"M")+COUNTIF(AT10:AT15,"M/GH")</f>
        <v>3</v>
      </c>
      <c r="AU16" s="100">
        <f>COUNTIF(AU10:AU15,"M")+COUNTIF(AU10:AU15,"M/GH")</f>
        <v>1</v>
      </c>
      <c r="AV16" s="100">
        <f>COUNTIF(AV10:AV15,"M")+COUNTIF(AV10:AV15,"M/GH")</f>
        <v>2</v>
      </c>
      <c r="AW16" s="100">
        <f>COUNTIF(AW10:AW15,"M")+COUNTIF(AW10:AW15,"M/GH")</f>
        <v>2</v>
      </c>
      <c r="AX16" s="100">
        <f>COUNTIF(AX10:AX15,"M")+COUNTIF(AX10:AX15,"M/GH")</f>
        <v>3</v>
      </c>
      <c r="AY16" s="101">
        <f>SUM(T16:AX16)</f>
        <v>67</v>
      </c>
      <c r="AZ16" s="16"/>
      <c r="BA16" s="16"/>
      <c r="BB16" s="16"/>
      <c r="BC16" s="16"/>
      <c r="BD16" s="17"/>
      <c r="BE16" s="17"/>
      <c r="BF16" s="17"/>
      <c r="BG16" s="17"/>
      <c r="BH16" s="17"/>
      <c r="BI16" s="17"/>
      <c r="BJ16" s="14"/>
      <c r="BK16" s="17"/>
      <c r="BL16" s="17"/>
      <c r="BM16" s="17"/>
      <c r="BN16" s="16"/>
      <c r="BO16" s="16">
        <f t="shared" si="26"/>
        <v>119</v>
      </c>
      <c r="BP16" s="16">
        <f>SUM(BP10:BP15)</f>
        <v>119</v>
      </c>
      <c r="BQ16" s="16">
        <f>SUM(BQ10:BQ15)</f>
        <v>4</v>
      </c>
      <c r="BR16" s="16">
        <f>SUM(BR10:BR15)</f>
        <v>0</v>
      </c>
      <c r="BS16" s="16"/>
      <c r="BT16" s="16"/>
      <c r="BU16" s="14"/>
      <c r="BV16" s="14"/>
      <c r="BW16" s="14"/>
      <c r="BX16" s="14"/>
      <c r="BY16" s="14"/>
      <c r="BZ16" s="14"/>
      <c r="CA16" s="14"/>
    </row>
    <row r="17" spans="1:79" ht="15.75" hidden="1" x14ac:dyDescent="0.25">
      <c r="A17" s="15"/>
      <c r="B17" s="15"/>
      <c r="C17" s="106" t="e">
        <v>#N/A</v>
      </c>
      <c r="D17" s="15"/>
      <c r="E17" s="120" t="s">
        <v>38</v>
      </c>
      <c r="F17" s="18">
        <f>COUNTIF(F10:F15,"E")+COUNTIF(F10:F15,"E/GH")</f>
        <v>3</v>
      </c>
      <c r="G17" s="18">
        <f>COUNTIF(G10:G15,"E")+COUNTIF(G10:G15,"E/GH")</f>
        <v>2</v>
      </c>
      <c r="H17" s="18">
        <f>COUNTIF(H10:H15,"E")+COUNTIF(H10:H15,"E/GH")</f>
        <v>2</v>
      </c>
      <c r="I17" s="18">
        <f>COUNTIF(I10:I15,"E")+COUNTIF(I10:I15,"E/GH")</f>
        <v>2</v>
      </c>
      <c r="J17" s="18">
        <f>COUNTIF(J10:J15,"E")+COUNTIF(J10:J15,"E/GH")</f>
        <v>2</v>
      </c>
      <c r="K17" s="18">
        <f>COUNTIF(K10:K15,"E")+COUNTIF(K10:K15,"E/GH")</f>
        <v>2</v>
      </c>
      <c r="L17" s="18">
        <f>COUNTIF(L10:L15,"E")+COUNTIF(L10:L15,"E/GH")</f>
        <v>2</v>
      </c>
      <c r="M17" s="18">
        <f>COUNTIF(M10:M15,"E")+COUNTIF(M10:M15,"E/GH")</f>
        <v>0</v>
      </c>
      <c r="N17" s="18">
        <f>COUNTIF(N10:N15,"E")+COUNTIF(N10:N15,"E/GH")</f>
        <v>0</v>
      </c>
      <c r="O17" s="18">
        <f>COUNTIF(O10:O15,"E")+COUNTIF(O10:O15,"E/GH")</f>
        <v>1</v>
      </c>
      <c r="P17" s="18">
        <f>COUNTIF(P10:P15,"E")+COUNTIF(P10:P15,"E/GH")</f>
        <v>1</v>
      </c>
      <c r="Q17" s="18">
        <f>COUNTIF(Q10:Q15,"E")+COUNTIF(Q10:Q15,"E/GH")</f>
        <v>1</v>
      </c>
      <c r="R17" s="18">
        <f>COUNTIF(R10:R15,"E")+COUNTIF(R10:R15,"E/GH")</f>
        <v>1</v>
      </c>
      <c r="S17" s="96">
        <f>COUNTIF(S10:S15,"E")+COUNTIF(S10:S15,"E/GH")</f>
        <v>1</v>
      </c>
      <c r="T17" s="5">
        <f>COUNTIF(T10:T15,"E")+COUNTIF(T10:T15,"E/GH")</f>
        <v>2</v>
      </c>
      <c r="U17" s="5">
        <f>COUNTIF(U10:U15,"E")+COUNTIF(U10:U15,"E/GH")</f>
        <v>1</v>
      </c>
      <c r="V17" s="5">
        <f>COUNTIF(V10:V15,"E")+COUNTIF(V10:V15,"E/GH")</f>
        <v>0</v>
      </c>
      <c r="W17" s="5">
        <f>COUNTIF(W10:W15,"E")+COUNTIF(W10:W15,"E/GH")</f>
        <v>0</v>
      </c>
      <c r="X17" s="5">
        <f>COUNTIF(X10:X15,"E")+COUNTIF(X10:X15,"E/GH")</f>
        <v>2</v>
      </c>
      <c r="Y17" s="5">
        <f>COUNTIF(Y10:Y15,"E")+COUNTIF(Y10:Y15,"E/GH")</f>
        <v>2</v>
      </c>
      <c r="Z17" s="5">
        <f>COUNTIF(Z10:Z15,"E")+COUNTIF(Z10:Z15,"E/GH")</f>
        <v>1</v>
      </c>
      <c r="AA17" s="5">
        <f>COUNTIF(AA10:AA15,"E")+COUNTIF(AA10:AA15,"E/GH")</f>
        <v>1</v>
      </c>
      <c r="AB17" s="5">
        <f>COUNTIF(AB10:AB15,"E")+COUNTIF(AB10:AB15,"E/GH")</f>
        <v>1</v>
      </c>
      <c r="AC17" s="5">
        <f>COUNTIF(AC10:AC15,"E")+COUNTIF(AC10:AC15,"E/GH")</f>
        <v>1</v>
      </c>
      <c r="AD17" s="5">
        <f>COUNTIF(AD10:AD15,"E")+COUNTIF(AD10:AD15,"E/GH")</f>
        <v>1</v>
      </c>
      <c r="AE17" s="5">
        <f>COUNTIF(AE10:AE15,"E")+COUNTIF(AE10:AE15,"E/GH")</f>
        <v>1</v>
      </c>
      <c r="AF17" s="5">
        <f>COUNTIF(AF10:AF15,"E")+COUNTIF(AF10:AF15,"E/GH")</f>
        <v>1</v>
      </c>
      <c r="AG17" s="5">
        <f>COUNTIF(AG10:AG15,"E")+COUNTIF(AG10:AG15,"E/GH")</f>
        <v>1</v>
      </c>
      <c r="AH17" s="5">
        <f>COUNTIF(AH10:AH15,"E")+COUNTIF(AH10:AH15,"E/GH")</f>
        <v>0</v>
      </c>
      <c r="AI17" s="5">
        <f>COUNTIF(AI10:AI15,"E")+COUNTIF(AI10:AI15,"E/GH")</f>
        <v>1</v>
      </c>
      <c r="AJ17" s="5">
        <f>COUNTIF(AJ10:AJ15,"E")+COUNTIF(AJ10:AJ15,"E/GH")</f>
        <v>2</v>
      </c>
      <c r="AK17" s="5">
        <f>COUNTIF(AK10:AK15,"E")+COUNTIF(AK10:AK15,"E/GH")</f>
        <v>1</v>
      </c>
      <c r="AL17" s="5">
        <f>COUNTIF(AL10:AL15,"E")+COUNTIF(AL10:AL15,"E/GH")</f>
        <v>1</v>
      </c>
      <c r="AM17" s="5">
        <f>COUNTIF(AM10:AM15,"E")+COUNTIF(AM10:AM15,"E/GH")</f>
        <v>2</v>
      </c>
      <c r="AN17" s="5">
        <f>COUNTIF(AN10:AN15,"E")+COUNTIF(AN10:AN15,"E/GH")</f>
        <v>1</v>
      </c>
      <c r="AO17" s="5">
        <f>COUNTIF(AO10:AO15,"E")+COUNTIF(AO10:AO15,"E/GH")</f>
        <v>2</v>
      </c>
      <c r="AP17" s="5">
        <f>COUNTIF(AP10:AP15,"E")+COUNTIF(AP10:AP15,"E/GH")</f>
        <v>1</v>
      </c>
      <c r="AQ17" s="5">
        <f>COUNTIF(AQ10:AQ15,"E")+COUNTIF(AQ10:AQ15,"E/GH")</f>
        <v>0</v>
      </c>
      <c r="AR17" s="5">
        <f>COUNTIF(AR10:AR15,"E")+COUNTIF(AR10:AR15,"E/GH")</f>
        <v>0</v>
      </c>
      <c r="AS17" s="5">
        <f>COUNTIF(AS10:AS15,"E")+COUNTIF(AS10:AS15,"E/GH")</f>
        <v>0</v>
      </c>
      <c r="AT17" s="5">
        <f>COUNTIF(AT10:AT15,"E")+COUNTIF(AT10:AT15,"E/GH")</f>
        <v>0</v>
      </c>
      <c r="AU17" s="5">
        <f>COUNTIF(AU10:AU15,"E")+COUNTIF(AU10:AU15,"E/GH")</f>
        <v>1</v>
      </c>
      <c r="AV17" s="5">
        <f>COUNTIF(AV10:AV15,"E")+COUNTIF(AV10:AV15,"E/GH")</f>
        <v>0</v>
      </c>
      <c r="AW17" s="5">
        <f>COUNTIF(AW10:AW15,"E")+COUNTIF(AW10:AW15,"E/GH")</f>
        <v>0</v>
      </c>
      <c r="AX17" s="5">
        <f>COUNTIF(AX10:AX15,"E")+COUNTIF(AX10:AX15,"E/GH")</f>
        <v>0</v>
      </c>
      <c r="AY17" s="102">
        <f>SUM(T17:AX17)</f>
        <v>27</v>
      </c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4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4"/>
      <c r="BV17" s="14"/>
      <c r="BW17" s="14"/>
      <c r="BX17" s="14"/>
      <c r="BY17" s="14"/>
      <c r="BZ17" s="14"/>
      <c r="CA17" s="14"/>
    </row>
    <row r="18" spans="1:79" ht="15.75" hidden="1" x14ac:dyDescent="0.25">
      <c r="A18" s="14"/>
      <c r="B18" s="14"/>
      <c r="C18" s="106" t="e">
        <v>#N/A</v>
      </c>
      <c r="D18" s="14"/>
      <c r="E18" s="120" t="s">
        <v>2</v>
      </c>
      <c r="F18" s="18">
        <f>COUNTIF(F10:F15,"N")+COUNTIF(F10:F15,"N/GH")</f>
        <v>0</v>
      </c>
      <c r="G18" s="18">
        <f>COUNTIF(G10:G15,"N")+COUNTIF(G10:G15,"N/GH")</f>
        <v>0</v>
      </c>
      <c r="H18" s="18">
        <f>COUNTIF(H10:H15,"N")+COUNTIF(H10:H15,"N/GH")</f>
        <v>0</v>
      </c>
      <c r="I18" s="18">
        <f>COUNTIF(I10:I15,"N")+COUNTIF(I10:I15,"N/GH")</f>
        <v>0</v>
      </c>
      <c r="J18" s="18">
        <f>COUNTIF(J10:J15,"N")+COUNTIF(J10:J15,"N/GH")</f>
        <v>0</v>
      </c>
      <c r="K18" s="18">
        <f>COUNTIF(K10:K15,"N")+COUNTIF(K10:K15,"N/GH")</f>
        <v>0</v>
      </c>
      <c r="L18" s="18">
        <f>COUNTIF(L10:L15,"N")+COUNTIF(L10:L15,"N/GH")</f>
        <v>0</v>
      </c>
      <c r="M18" s="18">
        <f>COUNTIF(M10:M15,"N")+COUNTIF(M10:M15,"N/GH")</f>
        <v>0</v>
      </c>
      <c r="N18" s="18">
        <f>COUNTIF(N10:N15,"N")+COUNTIF(N10:N15,"N/GH")</f>
        <v>0</v>
      </c>
      <c r="O18" s="18">
        <f>COUNTIF(O10:O15,"N")+COUNTIF(O10:O15,"N/GH")</f>
        <v>0</v>
      </c>
      <c r="P18" s="18">
        <f>COUNTIF(P10:P15,"N")+COUNTIF(P10:P15,"N/GH")</f>
        <v>0</v>
      </c>
      <c r="Q18" s="18">
        <f>COUNTIF(Q10:Q15,"N")+COUNTIF(Q10:Q15,"N/GH")</f>
        <v>0</v>
      </c>
      <c r="R18" s="18">
        <f>COUNTIF(R10:R15,"N")+COUNTIF(R10:R15,"N/GH")</f>
        <v>0</v>
      </c>
      <c r="S18" s="96">
        <f>COUNTIF(S10:S15,"N")+COUNTIF(S10:S15,"N/GH")</f>
        <v>0</v>
      </c>
      <c r="T18" s="5">
        <f>COUNTIF(T10:T15,"N")+COUNTIF(T10:T15,"N/GH")</f>
        <v>0</v>
      </c>
      <c r="U18" s="5">
        <f>COUNTIF(U10:U15,"N")+COUNTIF(U10:U15,"N/GH")</f>
        <v>0</v>
      </c>
      <c r="V18" s="5">
        <f>COUNTIF(V10:V15,"N")+COUNTIF(V10:V15,"N/GH")</f>
        <v>0</v>
      </c>
      <c r="W18" s="5">
        <f>COUNTIF(W10:W15,"N")+COUNTIF(W10:W15,"N/GH")</f>
        <v>0</v>
      </c>
      <c r="X18" s="5">
        <f>COUNTIF(X10:X15,"N")+COUNTIF(X10:X15,"N/GH")</f>
        <v>0</v>
      </c>
      <c r="Y18" s="5">
        <f>COUNTIF(Y10:Y15,"N")+COUNTIF(Y10:Y15,"N/GH")</f>
        <v>0</v>
      </c>
      <c r="Z18" s="5">
        <f>COUNTIF(Z10:Z15,"N")+COUNTIF(Z10:Z15,"N/GH")</f>
        <v>0</v>
      </c>
      <c r="AA18" s="5">
        <f>COUNTIF(AA10:AA15,"N")+COUNTIF(AA10:AA15,"N/GH")</f>
        <v>0</v>
      </c>
      <c r="AB18" s="5">
        <f>COUNTIF(AB10:AB15,"N")+COUNTIF(AB10:AB15,"N/GH")</f>
        <v>0</v>
      </c>
      <c r="AC18" s="5">
        <f>COUNTIF(AC10:AC15,"N")+COUNTIF(AC10:AC15,"N/GH")</f>
        <v>0</v>
      </c>
      <c r="AD18" s="5">
        <f>COUNTIF(AD10:AD15,"N")+COUNTIF(AD10:AD15,"N/GH")</f>
        <v>0</v>
      </c>
      <c r="AE18" s="5">
        <f>COUNTIF(AE10:AE15,"N")+COUNTIF(AE10:AE15,"N/GH")</f>
        <v>0</v>
      </c>
      <c r="AF18" s="5">
        <f>COUNTIF(AF10:AF15,"N")+COUNTIF(AF10:AF15,"N/GH")</f>
        <v>0</v>
      </c>
      <c r="AG18" s="5">
        <f>COUNTIF(AG10:AG15,"N")+COUNTIF(AG10:AG15,"N/GH")</f>
        <v>0</v>
      </c>
      <c r="AH18" s="5">
        <f>COUNTIF(AH10:AH15,"N")+COUNTIF(AH10:AH15,"N/GH")</f>
        <v>1</v>
      </c>
      <c r="AI18" s="5">
        <f>COUNTIF(AI10:AI15,"N")+COUNTIF(AI10:AI15,"N/GH")</f>
        <v>0</v>
      </c>
      <c r="AJ18" s="5">
        <f>COUNTIF(AJ10:AJ15,"N")+COUNTIF(AJ10:AJ15,"N/GH")</f>
        <v>0</v>
      </c>
      <c r="AK18" s="5">
        <f>COUNTIF(AK10:AK15,"N")+COUNTIF(AK10:AK15,"N/GH")</f>
        <v>0</v>
      </c>
      <c r="AL18" s="5">
        <f>COUNTIF(AL10:AL15,"N")+COUNTIF(AL10:AL15,"N/GH")</f>
        <v>0</v>
      </c>
      <c r="AM18" s="5">
        <f>COUNTIF(AM10:AM15,"N")+COUNTIF(AM10:AM15,"N/GH")</f>
        <v>0</v>
      </c>
      <c r="AN18" s="5">
        <f>COUNTIF(AN10:AN15,"N")+COUNTIF(AN10:AN15,"N/GH")</f>
        <v>0</v>
      </c>
      <c r="AO18" s="5">
        <f>COUNTIF(AO10:AO15,"N")+COUNTIF(AO10:AO15,"N/GH")</f>
        <v>0</v>
      </c>
      <c r="AP18" s="5">
        <f>COUNTIF(AP10:AP15,"N")+COUNTIF(AP10:AP15,"N/GH")</f>
        <v>0</v>
      </c>
      <c r="AQ18" s="5">
        <f>COUNTIF(AQ10:AQ15,"N")+COUNTIF(AQ10:AQ15,"N/GH")</f>
        <v>0</v>
      </c>
      <c r="AR18" s="5">
        <f>COUNTIF(AR10:AR15,"N")+COUNTIF(AR10:AR15,"N/GH")</f>
        <v>0</v>
      </c>
      <c r="AS18" s="5">
        <f>COUNTIF(AS10:AS15,"N")+COUNTIF(AS10:AS15,"N/GH")</f>
        <v>0</v>
      </c>
      <c r="AT18" s="5">
        <f>COUNTIF(AT10:AT15,"N")+COUNTIF(AT10:AT15,"N/GH")</f>
        <v>1</v>
      </c>
      <c r="AU18" s="5">
        <f>COUNTIF(AU10:AU15,"N")+COUNTIF(AU10:AU15,"N/GH")</f>
        <v>1</v>
      </c>
      <c r="AV18" s="5">
        <f>COUNTIF(AV10:AV15,"N")+COUNTIF(AV10:AV15,"N/GH")</f>
        <v>0</v>
      </c>
      <c r="AW18" s="5">
        <f>COUNTIF(AW10:AW15,"N")+COUNTIF(AW10:AW15,"N/GH")</f>
        <v>0</v>
      </c>
      <c r="AX18" s="5">
        <f>COUNTIF(AX10:AX15,"N")+COUNTIF(AX10:AX15,"N/GH")</f>
        <v>1</v>
      </c>
      <c r="AY18" s="102">
        <f t="shared" ref="AY18:AY38" si="36">SUM(T18:AX18)</f>
        <v>4</v>
      </c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4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4"/>
      <c r="BV18" s="14"/>
      <c r="BW18" s="14"/>
      <c r="BX18" s="14"/>
      <c r="BY18" s="14"/>
      <c r="BZ18" s="14"/>
      <c r="CA18" s="14"/>
    </row>
    <row r="19" spans="1:79" ht="15.75" hidden="1" x14ac:dyDescent="0.25">
      <c r="A19" s="14"/>
      <c r="B19" s="14"/>
      <c r="C19" s="106" t="e">
        <v>#N/A</v>
      </c>
      <c r="D19" s="14"/>
      <c r="E19" s="120"/>
      <c r="F19" s="18">
        <f>COUNTIF(F10:F15,"G")+COUNTIF(F10:F15,"G/GH")</f>
        <v>0</v>
      </c>
      <c r="G19" s="18">
        <f>COUNTIF(G10:G15,"G")+COUNTIF(G10:G15,"G/GH")</f>
        <v>0</v>
      </c>
      <c r="H19" s="18">
        <f>COUNTIF(H10:H15,"G")+COUNTIF(H10:H15,"G/GH")</f>
        <v>0</v>
      </c>
      <c r="I19" s="18">
        <f>COUNTIF(I10:I15,"G")+COUNTIF(I10:I15,"G/GH")</f>
        <v>0</v>
      </c>
      <c r="J19" s="18">
        <f>COUNTIF(J10:J15,"G")+COUNTIF(J10:J15,"G/GH")</f>
        <v>0</v>
      </c>
      <c r="K19" s="18">
        <f>COUNTIF(K10:K15,"G")+COUNTIF(K10:K15,"G/GH")</f>
        <v>0</v>
      </c>
      <c r="L19" s="18">
        <f>COUNTIF(L10:L15,"G")+COUNTIF(L10:L15,"G/GH")</f>
        <v>0</v>
      </c>
      <c r="M19" s="18">
        <f>COUNTIF(M10:M15,"G")+COUNTIF(M10:M15,"G/GH")</f>
        <v>0</v>
      </c>
      <c r="N19" s="18">
        <f>COUNTIF(N10:N15,"G")+COUNTIF(N10:N15,"G/GH")</f>
        <v>0</v>
      </c>
      <c r="O19" s="18">
        <f>COUNTIF(O10:O15,"G")+COUNTIF(O10:O15,"G/GH")</f>
        <v>0</v>
      </c>
      <c r="P19" s="18">
        <f>COUNTIF(P10:P15,"G")+COUNTIF(P10:P15,"G/GH")</f>
        <v>0</v>
      </c>
      <c r="Q19" s="18">
        <f>COUNTIF(Q10:Q15,"G")+COUNTIF(Q10:Q15,"G/GH")</f>
        <v>0</v>
      </c>
      <c r="R19" s="18">
        <f>COUNTIF(R10:R15,"G")+COUNTIF(R10:R15,"G/GH")</f>
        <v>0</v>
      </c>
      <c r="S19" s="96">
        <f>COUNTIF(S10:S15,"G")+COUNTIF(S10:S15,"G/GH")</f>
        <v>0</v>
      </c>
      <c r="T19" s="5">
        <f>COUNTIF(T10:T15,"G")+COUNTIF(T10:T15,"G/GH")</f>
        <v>0</v>
      </c>
      <c r="U19" s="5">
        <f>COUNTIF(U10:U15,"G")+COUNTIF(U10:U15,"G/GH")</f>
        <v>0</v>
      </c>
      <c r="V19" s="5">
        <f>COUNTIF(V10:V15,"G")+COUNTIF(V10:V15,"G/GH")</f>
        <v>0</v>
      </c>
      <c r="W19" s="5">
        <f>COUNTIF(W10:W15,"G")+COUNTIF(W10:W15,"G/GH")</f>
        <v>0</v>
      </c>
      <c r="X19" s="5">
        <f>COUNTIF(X10:X15,"G")+COUNTIF(X10:X15,"G/GH")</f>
        <v>0</v>
      </c>
      <c r="Y19" s="5">
        <f>COUNTIF(Y10:Y15,"G")+COUNTIF(Y10:Y15,"G/GH")</f>
        <v>0</v>
      </c>
      <c r="Z19" s="5">
        <f>COUNTIF(Z10:Z15,"G")+COUNTIF(Z10:Z15,"G/GH")</f>
        <v>0</v>
      </c>
      <c r="AA19" s="5">
        <f>COUNTIF(AA10:AA15,"G")+COUNTIF(AA10:AA15,"G/GH")</f>
        <v>0</v>
      </c>
      <c r="AB19" s="5">
        <f>COUNTIF(AB10:AB15,"G")+COUNTIF(AB10:AB15,"G/GH")</f>
        <v>0</v>
      </c>
      <c r="AC19" s="5">
        <f>COUNTIF(AC10:AC15,"G")+COUNTIF(AC10:AC15,"G/GH")</f>
        <v>0</v>
      </c>
      <c r="AD19" s="5">
        <f>COUNTIF(AD10:AD15,"G")+COUNTIF(AD10:AD15,"G/GH")</f>
        <v>0</v>
      </c>
      <c r="AE19" s="5">
        <f>COUNTIF(AE10:AE15,"G")+COUNTIF(AE10:AE15,"G/GH")</f>
        <v>0</v>
      </c>
      <c r="AF19" s="5">
        <f>COUNTIF(AF10:AF15,"G")+COUNTIF(AF10:AF15,"G/GH")</f>
        <v>0</v>
      </c>
      <c r="AG19" s="5">
        <f>COUNTIF(AG10:AG15,"G")+COUNTIF(AG10:AG15,"G/GH")</f>
        <v>0</v>
      </c>
      <c r="AH19" s="5">
        <f>COUNTIF(AH10:AH15,"G")+COUNTIF(AH10:AH15,"G/GH")</f>
        <v>0</v>
      </c>
      <c r="AI19" s="5">
        <f>COUNTIF(AI10:AI15,"G")+COUNTIF(AI10:AI15,"G/GH")</f>
        <v>0</v>
      </c>
      <c r="AJ19" s="5">
        <f>COUNTIF(AJ10:AJ15,"G")+COUNTIF(AJ10:AJ15,"G/GH")</f>
        <v>0</v>
      </c>
      <c r="AK19" s="5">
        <f>COUNTIF(AK10:AK15,"G")+COUNTIF(AK10:AK15,"G/GH")</f>
        <v>0</v>
      </c>
      <c r="AL19" s="5">
        <f>COUNTIF(AL10:AL15,"G")+COUNTIF(AL10:AL15,"G/GH")</f>
        <v>0</v>
      </c>
      <c r="AM19" s="5">
        <f>COUNTIF(AM10:AM15,"G")+COUNTIF(AM10:AM15,"G/GH")</f>
        <v>0</v>
      </c>
      <c r="AN19" s="5">
        <f>COUNTIF(AN10:AN15,"G")+COUNTIF(AN10:AN15,"G/GH")</f>
        <v>0</v>
      </c>
      <c r="AO19" s="5">
        <f>COUNTIF(AO10:AO15,"G")+COUNTIF(AO10:AO15,"G/GH")</f>
        <v>0</v>
      </c>
      <c r="AP19" s="5">
        <f>COUNTIF(AP10:AP15,"G")+COUNTIF(AP10:AP15,"G/GH")</f>
        <v>0</v>
      </c>
      <c r="AQ19" s="5">
        <f>COUNTIF(AQ10:AQ15,"G")+COUNTIF(AQ10:AQ15,"G/GH")</f>
        <v>0</v>
      </c>
      <c r="AR19" s="5">
        <f>COUNTIF(AR10:AR15,"G")+COUNTIF(AR10:AR15,"G/GH")</f>
        <v>0</v>
      </c>
      <c r="AS19" s="5">
        <f>COUNTIF(AS10:AS15,"G")+COUNTIF(AS10:AS15,"G/GH")</f>
        <v>0</v>
      </c>
      <c r="AT19" s="5">
        <f>COUNTIF(AT10:AT15,"G")+COUNTIF(AT10:AT15,"G/GH")</f>
        <v>0</v>
      </c>
      <c r="AU19" s="5">
        <f>COUNTIF(AU10:AU15,"G")+COUNTIF(AU10:AU15,"G/GH")</f>
        <v>0</v>
      </c>
      <c r="AV19" s="5">
        <f>COUNTIF(AV10:AV15,"G")+COUNTIF(AV10:AV15,"G/GH")</f>
        <v>0</v>
      </c>
      <c r="AW19" s="5">
        <f>COUNTIF(AW10:AW15,"G")+COUNTIF(AW10:AW15,"G/GH")</f>
        <v>0</v>
      </c>
      <c r="AX19" s="5">
        <f>COUNTIF(AX10:AX15,"G")+COUNTIF(AX10:AX15,"G/GH")</f>
        <v>0</v>
      </c>
      <c r="AY19" s="102">
        <f t="shared" si="36"/>
        <v>0</v>
      </c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6"/>
      <c r="BO19" s="20"/>
      <c r="BP19" s="19"/>
      <c r="BQ19" s="20"/>
      <c r="BR19" s="20"/>
      <c r="BS19" s="20"/>
      <c r="BT19" s="2"/>
      <c r="BU19" s="2"/>
      <c r="BV19" s="2"/>
      <c r="BW19" s="2"/>
      <c r="BX19" s="2"/>
      <c r="BY19" s="2"/>
      <c r="BZ19" s="2"/>
      <c r="CA19" s="2"/>
    </row>
    <row r="20" spans="1:79" ht="15.75" hidden="1" x14ac:dyDescent="0.25">
      <c r="A20" s="14"/>
      <c r="B20" s="14"/>
      <c r="C20" s="106" t="e">
        <v>#N/A</v>
      </c>
      <c r="D20" s="14"/>
      <c r="E20" s="120"/>
      <c r="F20" s="18">
        <f>COUNTIF(F10:F15,"CO")</f>
        <v>0</v>
      </c>
      <c r="G20" s="18">
        <f>COUNTIF(G10:G15,"CO")</f>
        <v>0</v>
      </c>
      <c r="H20" s="18">
        <f>COUNTIF(H10:H15,"CO")</f>
        <v>0</v>
      </c>
      <c r="I20" s="18">
        <f>COUNTIF(I10:I15,"CO")</f>
        <v>0</v>
      </c>
      <c r="J20" s="18">
        <f>COUNTIF(J10:J15,"CO")</f>
        <v>0</v>
      </c>
      <c r="K20" s="18">
        <f>COUNTIF(K10:K15,"CO")</f>
        <v>0</v>
      </c>
      <c r="L20" s="18">
        <f>COUNTIF(L10:L15,"CO")</f>
        <v>0</v>
      </c>
      <c r="M20" s="18">
        <f>COUNTIF(M10:M15,"CO")</f>
        <v>0</v>
      </c>
      <c r="N20" s="18">
        <f>COUNTIF(N10:N15,"CO")</f>
        <v>0</v>
      </c>
      <c r="O20" s="18">
        <f>COUNTIF(O10:O15,"CO")</f>
        <v>0</v>
      </c>
      <c r="P20" s="18">
        <f>COUNTIF(P10:P15,"CO")</f>
        <v>0</v>
      </c>
      <c r="Q20" s="18">
        <f>COUNTIF(Q10:Q15,"CO")</f>
        <v>0</v>
      </c>
      <c r="R20" s="18">
        <f>COUNTIF(R10:R15,"CO")</f>
        <v>0</v>
      </c>
      <c r="S20" s="96">
        <f>COUNTIF(S10:S15,"CO")</f>
        <v>0</v>
      </c>
      <c r="T20" s="5">
        <f>COUNTIF(T10:T15,"CO")</f>
        <v>0</v>
      </c>
      <c r="U20" s="5">
        <f>COUNTIF(U10:U15,"CO")</f>
        <v>0</v>
      </c>
      <c r="V20" s="5">
        <f>COUNTIF(V10:V15,"CO")</f>
        <v>0</v>
      </c>
      <c r="W20" s="5">
        <f>COUNTIF(W10:W15,"CO")</f>
        <v>0</v>
      </c>
      <c r="X20" s="5">
        <f>COUNTIF(X10:X15,"CO")</f>
        <v>0</v>
      </c>
      <c r="Y20" s="5">
        <f>COUNTIF(Y10:Y15,"CO")</f>
        <v>0</v>
      </c>
      <c r="Z20" s="5">
        <f>COUNTIF(Z10:Z15,"CO")</f>
        <v>0</v>
      </c>
      <c r="AA20" s="5">
        <f>COUNTIF(AA10:AA15,"CO")</f>
        <v>0</v>
      </c>
      <c r="AB20" s="5">
        <f>COUNTIF(AB10:AB15,"CO")</f>
        <v>0</v>
      </c>
      <c r="AC20" s="5">
        <f>COUNTIF(AC10:AC15,"CO")</f>
        <v>0</v>
      </c>
      <c r="AD20" s="5">
        <f>COUNTIF(AD10:AD15,"CO")</f>
        <v>0</v>
      </c>
      <c r="AE20" s="5">
        <f>COUNTIF(AE10:AE15,"CO")</f>
        <v>0</v>
      </c>
      <c r="AF20" s="5">
        <f>COUNTIF(AF10:AF15,"CO")</f>
        <v>0</v>
      </c>
      <c r="AG20" s="5">
        <f>COUNTIF(AG10:AG15,"CO")</f>
        <v>0</v>
      </c>
      <c r="AH20" s="5">
        <f>COUNTIF(AH10:AH15,"CO")</f>
        <v>0</v>
      </c>
      <c r="AI20" s="5">
        <f>COUNTIF(AI10:AI15,"CO")</f>
        <v>0</v>
      </c>
      <c r="AJ20" s="5">
        <f>COUNTIF(AJ10:AJ15,"CO")</f>
        <v>0</v>
      </c>
      <c r="AK20" s="5">
        <f>COUNTIF(AK10:AK15,"CO")</f>
        <v>0</v>
      </c>
      <c r="AL20" s="5">
        <f>COUNTIF(AL10:AL15,"CO")</f>
        <v>0</v>
      </c>
      <c r="AM20" s="5">
        <f>COUNTIF(AM10:AM15,"CO")</f>
        <v>0</v>
      </c>
      <c r="AN20" s="5">
        <f>COUNTIF(AN10:AN15,"CO")</f>
        <v>0</v>
      </c>
      <c r="AO20" s="5">
        <f>COUNTIF(AO10:AO15,"CO")</f>
        <v>0</v>
      </c>
      <c r="AP20" s="5">
        <f>COUNTIF(AP10:AP15,"CO")</f>
        <v>0</v>
      </c>
      <c r="AQ20" s="5">
        <f>COUNTIF(AQ10:AQ15,"CO")</f>
        <v>0</v>
      </c>
      <c r="AR20" s="5">
        <f>COUNTIF(AR10:AR15,"CO")</f>
        <v>0</v>
      </c>
      <c r="AS20" s="5">
        <f>COUNTIF(AS10:AS15,"CO")</f>
        <v>0</v>
      </c>
      <c r="AT20" s="5">
        <f>COUNTIF(AT10:AT15,"CO")</f>
        <v>0</v>
      </c>
      <c r="AU20" s="5">
        <f>COUNTIF(AU10:AU15,"CO")</f>
        <v>0</v>
      </c>
      <c r="AV20" s="5">
        <f>COUNTIF(AV10:AV15,"CO")</f>
        <v>0</v>
      </c>
      <c r="AW20" s="5">
        <f>COUNTIF(AW10:AW15,"CO")</f>
        <v>0</v>
      </c>
      <c r="AX20" s="5">
        <f>COUNTIF(AX10:AX15,"CO")</f>
        <v>0</v>
      </c>
      <c r="AY20" s="102">
        <f t="shared" si="36"/>
        <v>0</v>
      </c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4"/>
      <c r="BK20" s="16"/>
      <c r="BL20" s="16"/>
      <c r="BM20" s="16"/>
      <c r="BN20" s="16"/>
      <c r="BO20" s="20"/>
      <c r="BP20" s="20"/>
      <c r="BQ20" s="20"/>
      <c r="BR20" s="20"/>
      <c r="BS20" s="20"/>
      <c r="BT20" s="2"/>
      <c r="BU20" s="2"/>
      <c r="BV20" s="2"/>
      <c r="BW20" s="2"/>
      <c r="BX20" s="2"/>
      <c r="BY20" s="2"/>
      <c r="BZ20" s="2"/>
      <c r="CA20" s="2"/>
    </row>
    <row r="21" spans="1:79" ht="15.75" hidden="1" x14ac:dyDescent="0.25">
      <c r="A21" s="14"/>
      <c r="B21" s="14"/>
      <c r="C21" s="106" t="e">
        <v>#N/A</v>
      </c>
      <c r="D21" s="14"/>
      <c r="E21" s="120" t="s">
        <v>37</v>
      </c>
      <c r="F21" s="18">
        <f>COUNTIF(F10:F15,"N+M")</f>
        <v>0</v>
      </c>
      <c r="G21" s="18">
        <f>COUNTIF(G10:G15,"N+M")</f>
        <v>0</v>
      </c>
      <c r="H21" s="18">
        <f>COUNTIF(H10:H15,"N+M")</f>
        <v>0</v>
      </c>
      <c r="I21" s="18">
        <f>COUNTIF(I10:I15,"N+M")</f>
        <v>0</v>
      </c>
      <c r="J21" s="18">
        <f>COUNTIF(J10:J15,"N+M")</f>
        <v>0</v>
      </c>
      <c r="K21" s="18">
        <f>COUNTIF(K10:K15,"N+M")</f>
        <v>0</v>
      </c>
      <c r="L21" s="18">
        <f>COUNTIF(L10:L15,"N+M")</f>
        <v>0</v>
      </c>
      <c r="M21" s="18">
        <f>COUNTIF(M10:M15,"N+M")</f>
        <v>0</v>
      </c>
      <c r="N21" s="18">
        <f>COUNTIF(N10:N15,"N+M")</f>
        <v>0</v>
      </c>
      <c r="O21" s="18">
        <f>COUNTIF(O10:O15,"N+M")</f>
        <v>0</v>
      </c>
      <c r="P21" s="18">
        <f>COUNTIF(P10:P15,"N+M")</f>
        <v>0</v>
      </c>
      <c r="Q21" s="18">
        <f>COUNTIF(Q10:Q15,"N+M")</f>
        <v>0</v>
      </c>
      <c r="R21" s="18">
        <f>COUNTIF(R10:R15,"N+M")</f>
        <v>0</v>
      </c>
      <c r="S21" s="96">
        <f>COUNTIF(S10:S15,"N+M")</f>
        <v>0</v>
      </c>
      <c r="T21" s="5">
        <f>COUNTIF(T10:T15,"N+M")</f>
        <v>0</v>
      </c>
      <c r="U21" s="5">
        <f>COUNTIF(U10:U15,"N+M")</f>
        <v>0</v>
      </c>
      <c r="V21" s="5">
        <f>COUNTIF(V10:V15,"N+M")</f>
        <v>0</v>
      </c>
      <c r="W21" s="5">
        <f>COUNTIF(W10:W15,"N+M")</f>
        <v>0</v>
      </c>
      <c r="X21" s="5">
        <f>COUNTIF(X10:X15,"N+M")</f>
        <v>0</v>
      </c>
      <c r="Y21" s="5">
        <f>COUNTIF(Y10:Y15,"N+M")</f>
        <v>0</v>
      </c>
      <c r="Z21" s="5">
        <f>COUNTIF(Z10:Z15,"N+M")</f>
        <v>0</v>
      </c>
      <c r="AA21" s="5">
        <f>COUNTIF(AA10:AA15,"N+M")</f>
        <v>0</v>
      </c>
      <c r="AB21" s="5">
        <f>COUNTIF(AB10:AB15,"N+M")</f>
        <v>0</v>
      </c>
      <c r="AC21" s="5">
        <f>COUNTIF(AC10:AC15,"N+M")</f>
        <v>0</v>
      </c>
      <c r="AD21" s="5">
        <f>COUNTIF(AD10:AD15,"N+M")</f>
        <v>0</v>
      </c>
      <c r="AE21" s="5">
        <f>COUNTIF(AE10:AE15,"N+M")</f>
        <v>0</v>
      </c>
      <c r="AF21" s="5">
        <f>COUNTIF(AF10:AF15,"N+M")</f>
        <v>0</v>
      </c>
      <c r="AG21" s="5">
        <f>COUNTIF(AG10:AG15,"N+M")</f>
        <v>0</v>
      </c>
      <c r="AH21" s="5">
        <f>COUNTIF(AH10:AH15,"N+M")</f>
        <v>0</v>
      </c>
      <c r="AI21" s="5">
        <f>COUNTIF(AI10:AI15,"N+M")</f>
        <v>0</v>
      </c>
      <c r="AJ21" s="5">
        <f>COUNTIF(AJ10:AJ15,"N+M")</f>
        <v>0</v>
      </c>
      <c r="AK21" s="5">
        <f>COUNTIF(AK10:AK15,"N+M")</f>
        <v>0</v>
      </c>
      <c r="AL21" s="5">
        <f>COUNTIF(AL10:AL15,"N+M")</f>
        <v>0</v>
      </c>
      <c r="AM21" s="5">
        <f>COUNTIF(AM10:AM15,"N+M")</f>
        <v>0</v>
      </c>
      <c r="AN21" s="5">
        <f>COUNTIF(AN10:AN15,"N+M")</f>
        <v>0</v>
      </c>
      <c r="AO21" s="5">
        <f>COUNTIF(AO10:AO15,"N+M")</f>
        <v>0</v>
      </c>
      <c r="AP21" s="5">
        <f>COUNTIF(AP10:AP15,"N+M")</f>
        <v>0</v>
      </c>
      <c r="AQ21" s="5">
        <f>COUNTIF(AQ10:AQ15,"N+M")</f>
        <v>0</v>
      </c>
      <c r="AR21" s="5">
        <f>COUNTIF(AR10:AR15,"N+M")</f>
        <v>0</v>
      </c>
      <c r="AS21" s="5">
        <f>COUNTIF(AS10:AS15,"N+M")</f>
        <v>0</v>
      </c>
      <c r="AT21" s="5">
        <f>COUNTIF(AT10:AT15,"N+M")</f>
        <v>0</v>
      </c>
      <c r="AU21" s="5">
        <f>COUNTIF(AU10:AU15,"N+M")</f>
        <v>0</v>
      </c>
      <c r="AV21" s="5">
        <f>COUNTIF(AV10:AV15,"N+M")</f>
        <v>0</v>
      </c>
      <c r="AW21" s="5">
        <f>COUNTIF(AW10:AW15,"N+M")</f>
        <v>0</v>
      </c>
      <c r="AX21" s="5">
        <f>COUNTIF(AX10:AX15,"N+M")</f>
        <v>0</v>
      </c>
      <c r="AY21" s="102">
        <f t="shared" si="36"/>
        <v>0</v>
      </c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4"/>
      <c r="BK21" s="16"/>
      <c r="BL21" s="16"/>
      <c r="BM21" s="16"/>
      <c r="BN21" s="16"/>
      <c r="BO21" s="20"/>
      <c r="BP21" s="20"/>
      <c r="BQ21" s="20"/>
      <c r="BR21" s="20"/>
      <c r="BS21" s="20"/>
      <c r="BT21" s="2"/>
      <c r="BU21" s="2"/>
      <c r="BV21" s="2"/>
      <c r="BW21" s="2"/>
      <c r="BX21" s="2"/>
      <c r="BY21" s="2"/>
      <c r="BZ21" s="2"/>
      <c r="CA21" s="2"/>
    </row>
    <row r="22" spans="1:79" ht="15.75" hidden="1" x14ac:dyDescent="0.25">
      <c r="A22" s="14"/>
      <c r="B22" s="14"/>
      <c r="C22" s="106" t="e">
        <v>#N/A</v>
      </c>
      <c r="D22" s="14"/>
      <c r="E22" s="120" t="s">
        <v>28</v>
      </c>
      <c r="F22" s="18">
        <f>COUNTIF(F10:F15,"M+E")</f>
        <v>0</v>
      </c>
      <c r="G22" s="18">
        <f>COUNTIF(G10:G15,"M+E")</f>
        <v>0</v>
      </c>
      <c r="H22" s="18">
        <f>COUNTIF(H10:H15,"M+E")</f>
        <v>0</v>
      </c>
      <c r="I22" s="18">
        <f>COUNTIF(I10:I15,"M+E")</f>
        <v>0</v>
      </c>
      <c r="J22" s="18">
        <f>COUNTIF(J10:J15,"M+E")</f>
        <v>0</v>
      </c>
      <c r="K22" s="18">
        <f>COUNTIF(K10:K15,"M+E")</f>
        <v>0</v>
      </c>
      <c r="L22" s="18">
        <f>COUNTIF(L10:L15,"M+E")</f>
        <v>0</v>
      </c>
      <c r="M22" s="18">
        <f>COUNTIF(M10:M15,"M+E")</f>
        <v>0</v>
      </c>
      <c r="N22" s="18">
        <f>COUNTIF(N10:N15,"M+E")</f>
        <v>0</v>
      </c>
      <c r="O22" s="18">
        <f>COUNTIF(O10:O15,"M+E")</f>
        <v>0</v>
      </c>
      <c r="P22" s="18">
        <f>COUNTIF(P10:P15,"M+E")</f>
        <v>0</v>
      </c>
      <c r="Q22" s="18">
        <f>COUNTIF(Q10:Q15,"M+E")</f>
        <v>0</v>
      </c>
      <c r="R22" s="18">
        <f>COUNTIF(R10:R15,"M+E")</f>
        <v>0</v>
      </c>
      <c r="S22" s="96">
        <f>COUNTIF(S10:S15,"M+E")</f>
        <v>0</v>
      </c>
      <c r="T22" s="5">
        <f>COUNTIF(T10:T15,"M+E")</f>
        <v>0</v>
      </c>
      <c r="U22" s="5">
        <f>COUNTIF(U10:U15,"M+E")</f>
        <v>0</v>
      </c>
      <c r="V22" s="5">
        <f>COUNTIF(V10:V15,"M+E")</f>
        <v>0</v>
      </c>
      <c r="W22" s="5">
        <f>COUNTIF(W10:W15,"M+E")</f>
        <v>0</v>
      </c>
      <c r="X22" s="5">
        <f>COUNTIF(X10:X15,"M+E")</f>
        <v>0</v>
      </c>
      <c r="Y22" s="5">
        <f>COUNTIF(Y10:Y15,"M+E")</f>
        <v>0</v>
      </c>
      <c r="Z22" s="5">
        <f>COUNTIF(Z10:Z15,"M+E")</f>
        <v>0</v>
      </c>
      <c r="AA22" s="5">
        <f>COUNTIF(AA10:AA15,"M+E")</f>
        <v>0</v>
      </c>
      <c r="AB22" s="5">
        <f>COUNTIF(AB10:AB15,"M+E")</f>
        <v>0</v>
      </c>
      <c r="AC22" s="5">
        <f>COUNTIF(AC10:AC15,"M+E")</f>
        <v>0</v>
      </c>
      <c r="AD22" s="5">
        <f>COUNTIF(AD10:AD15,"M+E")</f>
        <v>0</v>
      </c>
      <c r="AE22" s="5">
        <f>COUNTIF(AE10:AE15,"M+E")</f>
        <v>0</v>
      </c>
      <c r="AF22" s="5">
        <f>COUNTIF(AF10:AF15,"M+E")</f>
        <v>0</v>
      </c>
      <c r="AG22" s="5">
        <f>COUNTIF(AG10:AG15,"M+E")</f>
        <v>0</v>
      </c>
      <c r="AH22" s="5">
        <f>COUNTIF(AH10:AH15,"M+E")</f>
        <v>0</v>
      </c>
      <c r="AI22" s="5">
        <f>COUNTIF(AI10:AI15,"M+E")</f>
        <v>0</v>
      </c>
      <c r="AJ22" s="5">
        <f>COUNTIF(AJ10:AJ15,"M+E")</f>
        <v>0</v>
      </c>
      <c r="AK22" s="5">
        <f>COUNTIF(AK10:AK15,"M+E")</f>
        <v>0</v>
      </c>
      <c r="AL22" s="5">
        <f>COUNTIF(AL10:AL15,"M+E")</f>
        <v>0</v>
      </c>
      <c r="AM22" s="5">
        <f>COUNTIF(AM10:AM15,"M+E")</f>
        <v>0</v>
      </c>
      <c r="AN22" s="5">
        <f>COUNTIF(AN10:AN15,"M+E")</f>
        <v>0</v>
      </c>
      <c r="AO22" s="5">
        <f>COUNTIF(AO10:AO15,"M+E")</f>
        <v>0</v>
      </c>
      <c r="AP22" s="5">
        <f>COUNTIF(AP10:AP15,"M+E")</f>
        <v>0</v>
      </c>
      <c r="AQ22" s="5">
        <f>COUNTIF(AQ10:AQ15,"M+E")</f>
        <v>0</v>
      </c>
      <c r="AR22" s="5">
        <f>COUNTIF(AR10:AR15,"M+E")</f>
        <v>0</v>
      </c>
      <c r="AS22" s="5">
        <f>COUNTIF(AS10:AS15,"M+E")</f>
        <v>4</v>
      </c>
      <c r="AT22" s="5">
        <f>COUNTIF(AT10:AT15,"M+E")</f>
        <v>0</v>
      </c>
      <c r="AU22" s="5">
        <f>COUNTIF(AU10:AU15,"M+E")</f>
        <v>0</v>
      </c>
      <c r="AV22" s="5">
        <f>COUNTIF(AV10:AV15,"M+E")</f>
        <v>0</v>
      </c>
      <c r="AW22" s="5">
        <f>COUNTIF(AW10:AW15,"M+E")</f>
        <v>0</v>
      </c>
      <c r="AX22" s="5">
        <f>COUNTIF(AX10:AX15,"M+E")</f>
        <v>0</v>
      </c>
      <c r="AY22" s="102">
        <f t="shared" si="36"/>
        <v>4</v>
      </c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6"/>
      <c r="BO22" s="20"/>
      <c r="BP22" s="20"/>
      <c r="BQ22" s="20"/>
      <c r="BR22" s="20"/>
      <c r="BS22" s="20"/>
      <c r="BT22" s="2"/>
      <c r="BU22" s="2"/>
      <c r="BV22" s="2"/>
      <c r="BW22" s="2"/>
      <c r="BX22" s="2"/>
      <c r="BY22" s="2"/>
      <c r="BZ22" s="2"/>
      <c r="CA22" s="2"/>
    </row>
    <row r="23" spans="1:79" ht="15.75" hidden="1" x14ac:dyDescent="0.25">
      <c r="A23" s="14"/>
      <c r="B23" s="14"/>
      <c r="C23" s="106" t="e">
        <v>#N/A</v>
      </c>
      <c r="D23" s="14"/>
      <c r="E23" s="120" t="s">
        <v>30</v>
      </c>
      <c r="F23" s="18">
        <f>COUNTIF(F10:F15,"M+N")</f>
        <v>0</v>
      </c>
      <c r="G23" s="18">
        <f>COUNTIF(G10:G15,"M+N")</f>
        <v>0</v>
      </c>
      <c r="H23" s="18">
        <f>COUNTIF(H10:H15,"M+N")</f>
        <v>0</v>
      </c>
      <c r="I23" s="18">
        <f>COUNTIF(I10:I15,"M+N")</f>
        <v>0</v>
      </c>
      <c r="J23" s="18">
        <f>COUNTIF(J10:J15,"M+N")</f>
        <v>0</v>
      </c>
      <c r="K23" s="18">
        <f>COUNTIF(K10:K15,"M+N")</f>
        <v>0</v>
      </c>
      <c r="L23" s="18">
        <f>COUNTIF(L10:L15,"M+N")</f>
        <v>0</v>
      </c>
      <c r="M23" s="18">
        <f>COUNTIF(M10:M15,"M+N")</f>
        <v>0</v>
      </c>
      <c r="N23" s="18">
        <f>COUNTIF(N10:N15,"M+N")</f>
        <v>0</v>
      </c>
      <c r="O23" s="18">
        <f>COUNTIF(O10:O15,"M+N")</f>
        <v>0</v>
      </c>
      <c r="P23" s="18">
        <f>COUNTIF(P10:P15,"M+N")</f>
        <v>0</v>
      </c>
      <c r="Q23" s="18">
        <f>COUNTIF(Q10:Q15,"M+N")</f>
        <v>0</v>
      </c>
      <c r="R23" s="18">
        <f>COUNTIF(R10:R15,"M+N")</f>
        <v>0</v>
      </c>
      <c r="S23" s="96">
        <f>COUNTIF(S10:S15,"M+N")</f>
        <v>0</v>
      </c>
      <c r="T23" s="5">
        <f>COUNTIF(T10:T15,"M+N")</f>
        <v>0</v>
      </c>
      <c r="U23" s="5">
        <f>COUNTIF(U10:U15,"M+N")</f>
        <v>0</v>
      </c>
      <c r="V23" s="5">
        <f>COUNTIF(V10:V15,"M+N")</f>
        <v>0</v>
      </c>
      <c r="W23" s="5">
        <f>COUNTIF(W10:W15,"M+N")</f>
        <v>0</v>
      </c>
      <c r="X23" s="5">
        <f>COUNTIF(X10:X15,"M+N")</f>
        <v>0</v>
      </c>
      <c r="Y23" s="5">
        <f>COUNTIF(Y10:Y15,"M+N")</f>
        <v>0</v>
      </c>
      <c r="Z23" s="5">
        <f>COUNTIF(Z10:Z15,"M+N")</f>
        <v>0</v>
      </c>
      <c r="AA23" s="5">
        <f>COUNTIF(AA10:AA15,"M+N")</f>
        <v>0</v>
      </c>
      <c r="AB23" s="5">
        <f>COUNTIF(AB10:AB15,"M+N")</f>
        <v>0</v>
      </c>
      <c r="AC23" s="5">
        <f>COUNTIF(AC10:AC15,"M+N")</f>
        <v>0</v>
      </c>
      <c r="AD23" s="5">
        <f>COUNTIF(AD10:AD15,"M+N")</f>
        <v>0</v>
      </c>
      <c r="AE23" s="5">
        <f>COUNTIF(AE10:AE15,"M+N")</f>
        <v>0</v>
      </c>
      <c r="AF23" s="5">
        <f>COUNTIF(AF10:AF15,"M+N")</f>
        <v>0</v>
      </c>
      <c r="AG23" s="5">
        <f>COUNTIF(AG10:AG15,"M+N")</f>
        <v>0</v>
      </c>
      <c r="AH23" s="5">
        <f>COUNTIF(AH10:AH15,"M+N")</f>
        <v>0</v>
      </c>
      <c r="AI23" s="5">
        <f>COUNTIF(AI10:AI15,"M+N")</f>
        <v>0</v>
      </c>
      <c r="AJ23" s="5">
        <f>COUNTIF(AJ10:AJ15,"M+N")</f>
        <v>0</v>
      </c>
      <c r="AK23" s="5">
        <f>COUNTIF(AK10:AK15,"M+N")</f>
        <v>0</v>
      </c>
      <c r="AL23" s="5">
        <f>COUNTIF(AL10:AL15,"M+N")</f>
        <v>0</v>
      </c>
      <c r="AM23" s="5">
        <f>COUNTIF(AM10:AM15,"M+N")</f>
        <v>0</v>
      </c>
      <c r="AN23" s="5">
        <f>COUNTIF(AN10:AN15,"M+N")</f>
        <v>0</v>
      </c>
      <c r="AO23" s="5">
        <f>COUNTIF(AO10:AO15,"M+N")</f>
        <v>0</v>
      </c>
      <c r="AP23" s="5">
        <f>COUNTIF(AP10:AP15,"M+N")</f>
        <v>0</v>
      </c>
      <c r="AQ23" s="5">
        <f>COUNTIF(AQ10:AQ15,"M+N")</f>
        <v>0</v>
      </c>
      <c r="AR23" s="5">
        <f>COUNTIF(AR10:AR15,"M+N")</f>
        <v>0</v>
      </c>
      <c r="AS23" s="5">
        <f>COUNTIF(AS10:AS15,"M+N")</f>
        <v>0</v>
      </c>
      <c r="AT23" s="5">
        <f>COUNTIF(AT10:AT15,"M+N")</f>
        <v>0</v>
      </c>
      <c r="AU23" s="5">
        <f>COUNTIF(AU10:AU15,"M+N")</f>
        <v>0</v>
      </c>
      <c r="AV23" s="5">
        <f>COUNTIF(AV10:AV15,"M+N")</f>
        <v>0</v>
      </c>
      <c r="AW23" s="5">
        <f>COUNTIF(AW10:AW15,"M+N")</f>
        <v>0</v>
      </c>
      <c r="AX23" s="5">
        <f>COUNTIF(AX10:AX15,"M+N")</f>
        <v>0</v>
      </c>
      <c r="AY23" s="102">
        <f t="shared" si="36"/>
        <v>0</v>
      </c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6"/>
      <c r="BO23" s="20"/>
      <c r="BP23" s="20"/>
      <c r="BQ23" s="20"/>
      <c r="BR23" s="20"/>
      <c r="BS23" s="20"/>
      <c r="BT23" s="2"/>
      <c r="BU23" s="2"/>
      <c r="BV23" s="2"/>
      <c r="BW23" s="2"/>
      <c r="BX23" s="2"/>
      <c r="BY23" s="2"/>
      <c r="BZ23" s="2"/>
      <c r="CA23" s="2"/>
    </row>
    <row r="24" spans="1:79" ht="15.75" hidden="1" x14ac:dyDescent="0.25">
      <c r="A24" s="14"/>
      <c r="B24" s="14"/>
      <c r="C24" s="106" t="e">
        <v>#N/A</v>
      </c>
      <c r="D24" s="14"/>
      <c r="E24" s="120" t="s">
        <v>156</v>
      </c>
      <c r="F24" s="18">
        <f>COUNTIF(F10:F15,"E+N")</f>
        <v>0</v>
      </c>
      <c r="G24" s="18">
        <f>COUNTIF(G10:G15,"E+N")</f>
        <v>0</v>
      </c>
      <c r="H24" s="18">
        <f>COUNTIF(H10:H15,"E+N")</f>
        <v>0</v>
      </c>
      <c r="I24" s="18">
        <f>COUNTIF(I10:I15,"E+N")</f>
        <v>0</v>
      </c>
      <c r="J24" s="18">
        <f>COUNTIF(J10:J15,"E+N")</f>
        <v>0</v>
      </c>
      <c r="K24" s="18">
        <f>COUNTIF(K10:K15,"E+N")</f>
        <v>0</v>
      </c>
      <c r="L24" s="18">
        <f>COUNTIF(L10:L15,"E+N")</f>
        <v>0</v>
      </c>
      <c r="M24" s="18">
        <f>COUNTIF(M10:M15,"E+N")</f>
        <v>0</v>
      </c>
      <c r="N24" s="18">
        <f>COUNTIF(N10:N15,"E+N")</f>
        <v>0</v>
      </c>
      <c r="O24" s="18">
        <f>COUNTIF(O10:O15,"E+N")</f>
        <v>0</v>
      </c>
      <c r="P24" s="18">
        <f>COUNTIF(P10:P15,"E+N")</f>
        <v>0</v>
      </c>
      <c r="Q24" s="18">
        <f>COUNTIF(Q10:Q15,"E+N")</f>
        <v>0</v>
      </c>
      <c r="R24" s="18">
        <f>COUNTIF(R10:R15,"E+N")</f>
        <v>0</v>
      </c>
      <c r="S24" s="96">
        <f>COUNTIF(S10:S15,"E+N")</f>
        <v>0</v>
      </c>
      <c r="T24" s="5">
        <f>COUNTIF(T10:T15,"E+N")</f>
        <v>0</v>
      </c>
      <c r="U24" s="5">
        <f>COUNTIF(U10:U15,"E+N")</f>
        <v>0</v>
      </c>
      <c r="V24" s="5">
        <f>COUNTIF(V10:V15,"E+N")</f>
        <v>0</v>
      </c>
      <c r="W24" s="5">
        <f>COUNTIF(W10:W15,"E+N")</f>
        <v>0</v>
      </c>
      <c r="X24" s="5">
        <f>COUNTIF(X10:X15,"E+N")</f>
        <v>0</v>
      </c>
      <c r="Y24" s="5">
        <f>COUNTIF(Y10:Y15,"E+N")</f>
        <v>0</v>
      </c>
      <c r="Z24" s="5">
        <f>COUNTIF(Z10:Z15,"E+N")</f>
        <v>0</v>
      </c>
      <c r="AA24" s="5">
        <f>COUNTIF(AA10:AA15,"E+N")</f>
        <v>0</v>
      </c>
      <c r="AB24" s="5">
        <f>COUNTIF(AB10:AB15,"E+N")</f>
        <v>0</v>
      </c>
      <c r="AC24" s="5">
        <f>COUNTIF(AC10:AC15,"E+N")</f>
        <v>0</v>
      </c>
      <c r="AD24" s="5">
        <f>COUNTIF(AD10:AD15,"E+N")</f>
        <v>0</v>
      </c>
      <c r="AE24" s="5">
        <f>COUNTIF(AE10:AE15,"E+N")</f>
        <v>0</v>
      </c>
      <c r="AF24" s="5">
        <f>COUNTIF(AF10:AF15,"E+N")</f>
        <v>0</v>
      </c>
      <c r="AG24" s="5">
        <f>COUNTIF(AG10:AG15,"E+N")</f>
        <v>0</v>
      </c>
      <c r="AH24" s="5">
        <f>COUNTIF(AH10:AH15,"E+N")</f>
        <v>0</v>
      </c>
      <c r="AI24" s="5">
        <f>COUNTIF(AI10:AI15,"E+N")</f>
        <v>0</v>
      </c>
      <c r="AJ24" s="5">
        <f>COUNTIF(AJ10:AJ15,"E+N")</f>
        <v>0</v>
      </c>
      <c r="AK24" s="5">
        <f>COUNTIF(AK10:AK15,"E+N")</f>
        <v>0</v>
      </c>
      <c r="AL24" s="5">
        <f>COUNTIF(AL10:AL15,"E+N")</f>
        <v>0</v>
      </c>
      <c r="AM24" s="5">
        <f>COUNTIF(AM10:AM15,"E+N")</f>
        <v>0</v>
      </c>
      <c r="AN24" s="5">
        <f>COUNTIF(AN10:AN15,"E+N")</f>
        <v>0</v>
      </c>
      <c r="AO24" s="5">
        <f>COUNTIF(AO10:AO15,"E+N")</f>
        <v>0</v>
      </c>
      <c r="AP24" s="5">
        <f>COUNTIF(AP10:AP15,"E+N")</f>
        <v>0</v>
      </c>
      <c r="AQ24" s="5">
        <f>COUNTIF(AQ10:AQ15,"E+N")</f>
        <v>0</v>
      </c>
      <c r="AR24" s="5">
        <f>COUNTIF(AR10:AR15,"E+N")</f>
        <v>0</v>
      </c>
      <c r="AS24" s="5">
        <f>COUNTIF(AS10:AS15,"E+N")</f>
        <v>0</v>
      </c>
      <c r="AT24" s="5">
        <f>COUNTIF(AT10:AT15,"E+N")</f>
        <v>0</v>
      </c>
      <c r="AU24" s="5">
        <f>COUNTIF(AU10:AU15,"E+N")</f>
        <v>0</v>
      </c>
      <c r="AV24" s="5">
        <f>COUNTIF(AV10:AV15,"E+N")</f>
        <v>0</v>
      </c>
      <c r="AW24" s="5">
        <f>COUNTIF(AW10:AW15,"E+N")</f>
        <v>0</v>
      </c>
      <c r="AX24" s="5">
        <f>COUNTIF(AX10:AX15,"E+N")</f>
        <v>0</v>
      </c>
      <c r="AY24" s="102">
        <f t="shared" si="36"/>
        <v>0</v>
      </c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6"/>
      <c r="BO24" s="20"/>
      <c r="BP24" s="20"/>
      <c r="BQ24" s="20"/>
      <c r="BR24" s="20"/>
      <c r="BS24" s="20"/>
      <c r="BT24" s="2"/>
      <c r="BU24" s="2"/>
      <c r="BV24" s="2"/>
      <c r="BW24" s="2"/>
      <c r="BX24" s="2"/>
      <c r="BY24" s="2"/>
      <c r="BZ24" s="2"/>
      <c r="CA24" s="2"/>
    </row>
    <row r="25" spans="1:79" ht="15.75" hidden="1" x14ac:dyDescent="0.25">
      <c r="A25" s="14"/>
      <c r="B25" s="14"/>
      <c r="C25" s="106" t="e">
        <v>#N/A</v>
      </c>
      <c r="D25" s="14"/>
      <c r="E25" s="120"/>
      <c r="F25" s="18">
        <f>COUNTIF(F10:F15,"G+E")</f>
        <v>0</v>
      </c>
      <c r="G25" s="18">
        <f>COUNTIF(G10:G15,"G+E")</f>
        <v>0</v>
      </c>
      <c r="H25" s="18">
        <f>COUNTIF(H10:H15,"G+E")</f>
        <v>0</v>
      </c>
      <c r="I25" s="18">
        <f>COUNTIF(I10:I15,"G+E")</f>
        <v>0</v>
      </c>
      <c r="J25" s="18">
        <f>COUNTIF(J10:J15,"G+E")</f>
        <v>0</v>
      </c>
      <c r="K25" s="18">
        <f>COUNTIF(K10:K15,"G+E")</f>
        <v>0</v>
      </c>
      <c r="L25" s="18">
        <f>COUNTIF(L10:L15,"G+E")</f>
        <v>0</v>
      </c>
      <c r="M25" s="18">
        <f>COUNTIF(M10:M15,"G+E")</f>
        <v>0</v>
      </c>
      <c r="N25" s="18">
        <f>COUNTIF(N10:N15,"G+E")</f>
        <v>0</v>
      </c>
      <c r="O25" s="18">
        <f>COUNTIF(O10:O15,"G+E")</f>
        <v>0</v>
      </c>
      <c r="P25" s="18">
        <f>COUNTIF(P10:P15,"G+E")</f>
        <v>0</v>
      </c>
      <c r="Q25" s="18">
        <f>COUNTIF(Q10:Q15,"G+E")</f>
        <v>0</v>
      </c>
      <c r="R25" s="18">
        <f>COUNTIF(R10:R15,"G+E")</f>
        <v>0</v>
      </c>
      <c r="S25" s="96">
        <f>COUNTIF(S10:S15,"G+E")</f>
        <v>0</v>
      </c>
      <c r="T25" s="5">
        <f>COUNTIF(T10:T15,"G+E")</f>
        <v>0</v>
      </c>
      <c r="U25" s="5">
        <f>COUNTIF(U10:U15,"G+E")</f>
        <v>0</v>
      </c>
      <c r="V25" s="5">
        <f>COUNTIF(V10:V15,"G+E")</f>
        <v>0</v>
      </c>
      <c r="W25" s="5">
        <f>COUNTIF(W10:W15,"G+E")</f>
        <v>0</v>
      </c>
      <c r="X25" s="5">
        <f>COUNTIF(X10:X15,"G+E")</f>
        <v>0</v>
      </c>
      <c r="Y25" s="5">
        <f>COUNTIF(Y10:Y15,"G+E")</f>
        <v>0</v>
      </c>
      <c r="Z25" s="5">
        <f>COUNTIF(Z10:Z15,"G+E")</f>
        <v>0</v>
      </c>
      <c r="AA25" s="5">
        <f>COUNTIF(AA10:AA15,"G+E")</f>
        <v>0</v>
      </c>
      <c r="AB25" s="5">
        <f>COUNTIF(AB10:AB15,"G+E")</f>
        <v>0</v>
      </c>
      <c r="AC25" s="5">
        <f>COUNTIF(AC10:AC15,"G+E")</f>
        <v>0</v>
      </c>
      <c r="AD25" s="5">
        <f>COUNTIF(AD10:AD15,"G+E")</f>
        <v>0</v>
      </c>
      <c r="AE25" s="5">
        <f>COUNTIF(AE10:AE15,"G+E")</f>
        <v>0</v>
      </c>
      <c r="AF25" s="5">
        <f>COUNTIF(AF10:AF15,"G+E")</f>
        <v>0</v>
      </c>
      <c r="AG25" s="5">
        <f>COUNTIF(AG10:AG15,"G+E")</f>
        <v>0</v>
      </c>
      <c r="AH25" s="5">
        <f>COUNTIF(AH10:AH15,"G+E")</f>
        <v>0</v>
      </c>
      <c r="AI25" s="5">
        <f>COUNTIF(AI10:AI15,"G+E")</f>
        <v>0</v>
      </c>
      <c r="AJ25" s="5">
        <f>COUNTIF(AJ10:AJ15,"G+E")</f>
        <v>0</v>
      </c>
      <c r="AK25" s="5">
        <f>COUNTIF(AK10:AK15,"G+E")</f>
        <v>0</v>
      </c>
      <c r="AL25" s="5">
        <f>COUNTIF(AL10:AL15,"G+E")</f>
        <v>0</v>
      </c>
      <c r="AM25" s="5">
        <f>COUNTIF(AM10:AM15,"G+E")</f>
        <v>0</v>
      </c>
      <c r="AN25" s="5">
        <f>COUNTIF(AN10:AN15,"G+E")</f>
        <v>0</v>
      </c>
      <c r="AO25" s="5">
        <f>COUNTIF(AO10:AO15,"G+E")</f>
        <v>0</v>
      </c>
      <c r="AP25" s="5">
        <f>COUNTIF(AP10:AP15,"G+E")</f>
        <v>0</v>
      </c>
      <c r="AQ25" s="5">
        <f>COUNTIF(AQ10:AQ15,"G+E")</f>
        <v>0</v>
      </c>
      <c r="AR25" s="5">
        <f>COUNTIF(AR10:AR15,"G+E")</f>
        <v>0</v>
      </c>
      <c r="AS25" s="5">
        <f>COUNTIF(AS10:AS15,"G+E")</f>
        <v>0</v>
      </c>
      <c r="AT25" s="5">
        <f>COUNTIF(AT10:AT15,"G+E")</f>
        <v>0</v>
      </c>
      <c r="AU25" s="5">
        <f>COUNTIF(AU10:AU15,"G+E")</f>
        <v>0</v>
      </c>
      <c r="AV25" s="5">
        <f>COUNTIF(AV10:AV15,"G+E")</f>
        <v>0</v>
      </c>
      <c r="AW25" s="5">
        <f>COUNTIF(AW10:AW15,"G+E")</f>
        <v>0</v>
      </c>
      <c r="AX25" s="5">
        <f>COUNTIF(AX10:AX15,"G+E")</f>
        <v>0</v>
      </c>
      <c r="AY25" s="102">
        <f t="shared" si="36"/>
        <v>0</v>
      </c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6"/>
      <c r="BO25" s="20"/>
      <c r="BP25" s="20"/>
      <c r="BQ25" s="20"/>
      <c r="BR25" s="20"/>
      <c r="BS25" s="20"/>
      <c r="BT25" s="2"/>
      <c r="BU25" s="2"/>
      <c r="BV25" s="2"/>
      <c r="BW25" s="2"/>
      <c r="BX25" s="2"/>
      <c r="BY25" s="2"/>
      <c r="BZ25" s="2"/>
      <c r="CA25" s="2"/>
    </row>
    <row r="26" spans="1:79" ht="15.75" hidden="1" x14ac:dyDescent="0.25">
      <c r="A26" s="14"/>
      <c r="B26" s="14"/>
      <c r="C26" s="106" t="e">
        <v>#N/A</v>
      </c>
      <c r="D26" s="14"/>
      <c r="E26" s="120"/>
      <c r="F26" s="18">
        <f>COUNTIF(F10:F15,"G+N")</f>
        <v>0</v>
      </c>
      <c r="G26" s="18">
        <f>COUNTIF(G10:G15,"G+N")</f>
        <v>0</v>
      </c>
      <c r="H26" s="18">
        <f>COUNTIF(H10:H15,"G+N")</f>
        <v>0</v>
      </c>
      <c r="I26" s="18">
        <f>COUNTIF(I10:I15,"G+N")</f>
        <v>0</v>
      </c>
      <c r="J26" s="18">
        <f>COUNTIF(J10:J15,"G+N")</f>
        <v>0</v>
      </c>
      <c r="K26" s="18">
        <f>COUNTIF(K10:K15,"G+N")</f>
        <v>0</v>
      </c>
      <c r="L26" s="18">
        <f>COUNTIF(L10:L15,"G+N")</f>
        <v>0</v>
      </c>
      <c r="M26" s="18">
        <f>COUNTIF(M10:M15,"G+N")</f>
        <v>0</v>
      </c>
      <c r="N26" s="18">
        <f>COUNTIF(N10:N15,"G+N")</f>
        <v>0</v>
      </c>
      <c r="O26" s="18">
        <f>COUNTIF(O10:O15,"G+N")</f>
        <v>0</v>
      </c>
      <c r="P26" s="18">
        <f>COUNTIF(P10:P15,"G+N")</f>
        <v>0</v>
      </c>
      <c r="Q26" s="18">
        <f>COUNTIF(Q10:Q15,"G+N")</f>
        <v>0</v>
      </c>
      <c r="R26" s="18">
        <f>COUNTIF(R10:R15,"G+N")</f>
        <v>0</v>
      </c>
      <c r="S26" s="96">
        <f>COUNTIF(S10:S15,"G+N")</f>
        <v>0</v>
      </c>
      <c r="T26" s="5">
        <f>COUNTIF(T10:T15,"G+N")</f>
        <v>0</v>
      </c>
      <c r="U26" s="5">
        <f>COUNTIF(U10:U15,"G+N")</f>
        <v>0</v>
      </c>
      <c r="V26" s="5">
        <f>COUNTIF(V10:V15,"G+N")</f>
        <v>0</v>
      </c>
      <c r="W26" s="5">
        <f>COUNTIF(W10:W15,"G+N")</f>
        <v>0</v>
      </c>
      <c r="X26" s="5">
        <f>COUNTIF(X10:X15,"G+N")</f>
        <v>0</v>
      </c>
      <c r="Y26" s="5">
        <f>COUNTIF(Y10:Y15,"G+N")</f>
        <v>0</v>
      </c>
      <c r="Z26" s="5">
        <f>COUNTIF(Z10:Z15,"G+N")</f>
        <v>0</v>
      </c>
      <c r="AA26" s="5">
        <f>COUNTIF(AA10:AA15,"G+N")</f>
        <v>0</v>
      </c>
      <c r="AB26" s="5">
        <f>COUNTIF(AB10:AB15,"G+N")</f>
        <v>0</v>
      </c>
      <c r="AC26" s="5">
        <f>COUNTIF(AC10:AC15,"G+N")</f>
        <v>0</v>
      </c>
      <c r="AD26" s="5">
        <f>COUNTIF(AD10:AD15,"G+N")</f>
        <v>0</v>
      </c>
      <c r="AE26" s="5">
        <f>COUNTIF(AE10:AE15,"G+N")</f>
        <v>0</v>
      </c>
      <c r="AF26" s="5">
        <f>COUNTIF(AF10:AF15,"G+N")</f>
        <v>0</v>
      </c>
      <c r="AG26" s="5">
        <f>COUNTIF(AG10:AG15,"G+N")</f>
        <v>0</v>
      </c>
      <c r="AH26" s="5">
        <f>COUNTIF(AH10:AH15,"G+N")</f>
        <v>0</v>
      </c>
      <c r="AI26" s="5">
        <f>COUNTIF(AI10:AI15,"G+N")</f>
        <v>0</v>
      </c>
      <c r="AJ26" s="5">
        <f>COUNTIF(AJ10:AJ15,"G+N")</f>
        <v>0</v>
      </c>
      <c r="AK26" s="5">
        <f>COUNTIF(AK10:AK15,"G+N")</f>
        <v>0</v>
      </c>
      <c r="AL26" s="5">
        <f>COUNTIF(AL10:AL15,"G+N")</f>
        <v>0</v>
      </c>
      <c r="AM26" s="5">
        <f>COUNTIF(AM10:AM15,"G+N")</f>
        <v>0</v>
      </c>
      <c r="AN26" s="5">
        <f>COUNTIF(AN10:AN15,"G+N")</f>
        <v>0</v>
      </c>
      <c r="AO26" s="5">
        <f>COUNTIF(AO10:AO15,"G+N")</f>
        <v>0</v>
      </c>
      <c r="AP26" s="5">
        <f>COUNTIF(AP10:AP15,"G+N")</f>
        <v>0</v>
      </c>
      <c r="AQ26" s="5">
        <f>COUNTIF(AQ10:AQ15,"G+N")</f>
        <v>0</v>
      </c>
      <c r="AR26" s="5">
        <f>COUNTIF(AR10:AR15,"G+N")</f>
        <v>0</v>
      </c>
      <c r="AS26" s="5">
        <f>COUNTIF(AS10:AS15,"G+N")</f>
        <v>0</v>
      </c>
      <c r="AT26" s="5">
        <f>COUNTIF(AT10:AT15,"G+N")</f>
        <v>0</v>
      </c>
      <c r="AU26" s="5">
        <f>COUNTIF(AU10:AU15,"G+N")</f>
        <v>0</v>
      </c>
      <c r="AV26" s="5">
        <f>COUNTIF(AV10:AV15,"G+N")</f>
        <v>0</v>
      </c>
      <c r="AW26" s="5">
        <f>COUNTIF(AW10:AW15,"G+N")</f>
        <v>0</v>
      </c>
      <c r="AX26" s="5">
        <f>COUNTIF(AX10:AX15,"G+N")</f>
        <v>0</v>
      </c>
      <c r="AY26" s="102">
        <f t="shared" si="36"/>
        <v>0</v>
      </c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7"/>
      <c r="BL26" s="17"/>
      <c r="BM26" s="17"/>
      <c r="BN26" s="16"/>
      <c r="BO26" s="20"/>
      <c r="BP26" s="20"/>
      <c r="BQ26" s="20"/>
      <c r="BR26" s="20"/>
      <c r="BS26" s="20"/>
      <c r="BT26" s="2"/>
      <c r="BU26" s="2"/>
      <c r="BV26" s="2"/>
      <c r="BW26" s="2"/>
      <c r="BX26" s="2"/>
      <c r="BY26" s="2"/>
      <c r="BZ26" s="2"/>
      <c r="CA26" s="2"/>
    </row>
    <row r="27" spans="1:79" ht="15.75" hidden="1" x14ac:dyDescent="0.25">
      <c r="A27" s="14"/>
      <c r="B27" s="14"/>
      <c r="C27" s="106" t="e">
        <v>#N/A</v>
      </c>
      <c r="D27" s="14"/>
      <c r="E27" s="120"/>
      <c r="F27" s="18">
        <f>COUNTIF(F10:F15,"G/O")</f>
        <v>0</v>
      </c>
      <c r="G27" s="18">
        <f>COUNTIF(G10:G15,"G/O")</f>
        <v>0</v>
      </c>
      <c r="H27" s="18">
        <f>COUNTIF(H10:H15,"G/O")</f>
        <v>0</v>
      </c>
      <c r="I27" s="18">
        <f>COUNTIF(I10:I15,"G/O")</f>
        <v>0</v>
      </c>
      <c r="J27" s="18">
        <f>COUNTIF(J10:J15,"G/O")</f>
        <v>0</v>
      </c>
      <c r="K27" s="18">
        <f>COUNTIF(K10:K15,"G/O")</f>
        <v>0</v>
      </c>
      <c r="L27" s="18">
        <f>COUNTIF(L10:L15,"G/O")</f>
        <v>0</v>
      </c>
      <c r="M27" s="18">
        <f>COUNTIF(M10:M15,"G/O")</f>
        <v>0</v>
      </c>
      <c r="N27" s="18">
        <f>COUNTIF(N10:N15,"G/O")</f>
        <v>0</v>
      </c>
      <c r="O27" s="18">
        <f>COUNTIF(O10:O15,"G/O")</f>
        <v>0</v>
      </c>
      <c r="P27" s="18">
        <f>COUNTIF(P10:P15,"G/O")</f>
        <v>0</v>
      </c>
      <c r="Q27" s="18">
        <f>COUNTIF(Q10:Q15,"G/O")</f>
        <v>0</v>
      </c>
      <c r="R27" s="18">
        <f>COUNTIF(R10:R15,"G/O")</f>
        <v>0</v>
      </c>
      <c r="S27" s="96">
        <f>COUNTIF(S10:S15,"G/O")</f>
        <v>0</v>
      </c>
      <c r="T27" s="5">
        <f>COUNTIF(T10:T15,"G/O")</f>
        <v>0</v>
      </c>
      <c r="U27" s="5">
        <f>COUNTIF(U10:U15,"G/O")</f>
        <v>0</v>
      </c>
      <c r="V27" s="5">
        <f>COUNTIF(V10:V15,"G/O")</f>
        <v>0</v>
      </c>
      <c r="W27" s="5">
        <f>COUNTIF(W10:W15,"G/O")</f>
        <v>0</v>
      </c>
      <c r="X27" s="5">
        <f>COUNTIF(X10:X15,"G/O")</f>
        <v>0</v>
      </c>
      <c r="Y27" s="5">
        <f>COUNTIF(Y10:Y15,"G/O")</f>
        <v>0</v>
      </c>
      <c r="Z27" s="5">
        <f>COUNTIF(Z10:Z15,"G/O")</f>
        <v>0</v>
      </c>
      <c r="AA27" s="5">
        <f>COUNTIF(AA10:AA15,"G/O")</f>
        <v>0</v>
      </c>
      <c r="AB27" s="5">
        <f>COUNTIF(AB10:AB15,"G/O")</f>
        <v>0</v>
      </c>
      <c r="AC27" s="5">
        <f>COUNTIF(AC10:AC15,"G/O")</f>
        <v>0</v>
      </c>
      <c r="AD27" s="5">
        <f>COUNTIF(AD10:AD15,"G/O")</f>
        <v>0</v>
      </c>
      <c r="AE27" s="5">
        <f>COUNTIF(AE10:AE15,"G/O")</f>
        <v>0</v>
      </c>
      <c r="AF27" s="5">
        <f>COUNTIF(AF10:AF15,"G/O")</f>
        <v>0</v>
      </c>
      <c r="AG27" s="5">
        <f>COUNTIF(AG10:AG15,"G/O")</f>
        <v>0</v>
      </c>
      <c r="AH27" s="5">
        <f>COUNTIF(AH10:AH15,"G/O")</f>
        <v>0</v>
      </c>
      <c r="AI27" s="5">
        <f>COUNTIF(AI10:AI15,"G/O")</f>
        <v>0</v>
      </c>
      <c r="AJ27" s="5">
        <f>COUNTIF(AJ10:AJ15,"G/O")</f>
        <v>0</v>
      </c>
      <c r="AK27" s="5">
        <f>COUNTIF(AK10:AK15,"G/O")</f>
        <v>0</v>
      </c>
      <c r="AL27" s="5">
        <f>COUNTIF(AL10:AL15,"G/O")</f>
        <v>0</v>
      </c>
      <c r="AM27" s="5">
        <f>COUNTIF(AM10:AM15,"G/O")</f>
        <v>0</v>
      </c>
      <c r="AN27" s="5">
        <f>COUNTIF(AN10:AN15,"G/O")</f>
        <v>0</v>
      </c>
      <c r="AO27" s="5">
        <f>COUNTIF(AO10:AO15,"G/O")</f>
        <v>0</v>
      </c>
      <c r="AP27" s="5">
        <f>COUNTIF(AP10:AP15,"G/O")</f>
        <v>0</v>
      </c>
      <c r="AQ27" s="5">
        <f>COUNTIF(AQ10:AQ15,"G/O")</f>
        <v>0</v>
      </c>
      <c r="AR27" s="5">
        <f>COUNTIF(AR10:AR15,"G/O")</f>
        <v>0</v>
      </c>
      <c r="AS27" s="5">
        <f>COUNTIF(AS10:AS15,"G/O")</f>
        <v>0</v>
      </c>
      <c r="AT27" s="5">
        <f>COUNTIF(AT10:AT15,"G/O")</f>
        <v>0</v>
      </c>
      <c r="AU27" s="5">
        <f>COUNTIF(AU10:AU15,"G/O")</f>
        <v>0</v>
      </c>
      <c r="AV27" s="5">
        <f>COUNTIF(AV10:AV15,"G/O")</f>
        <v>0</v>
      </c>
      <c r="AW27" s="5">
        <f>COUNTIF(AW10:AW15,"G/O")</f>
        <v>0</v>
      </c>
      <c r="AX27" s="5">
        <f>COUNTIF(AX10:AX15,"G/O")</f>
        <v>0</v>
      </c>
      <c r="AY27" s="102">
        <f t="shared" si="36"/>
        <v>0</v>
      </c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7"/>
      <c r="BL27" s="17"/>
      <c r="BM27" s="17"/>
      <c r="BN27" s="16"/>
      <c r="BO27" s="20"/>
      <c r="BP27" s="20"/>
      <c r="BQ27" s="20"/>
      <c r="BR27" s="20"/>
      <c r="BS27" s="20"/>
      <c r="BT27" s="2"/>
      <c r="BU27" s="2"/>
      <c r="BV27" s="2"/>
      <c r="BW27" s="2"/>
      <c r="BX27" s="2"/>
      <c r="BY27" s="2"/>
      <c r="BZ27" s="2"/>
      <c r="CA27" s="2"/>
    </row>
    <row r="28" spans="1:79" ht="15.75" hidden="1" x14ac:dyDescent="0.25">
      <c r="A28" s="14"/>
      <c r="B28" s="14"/>
      <c r="C28" s="106" t="e">
        <v>#N/A</v>
      </c>
      <c r="D28" s="14"/>
      <c r="E28" s="120"/>
      <c r="F28" s="18">
        <f>COUNTIF(F10:F15,"M/O")</f>
        <v>0</v>
      </c>
      <c r="G28" s="18">
        <f>COUNTIF(G10:G15,"M/O")</f>
        <v>0</v>
      </c>
      <c r="H28" s="18">
        <f>COUNTIF(H10:H15,"M/O")</f>
        <v>0</v>
      </c>
      <c r="I28" s="18">
        <f>COUNTIF(I10:I15,"M/O")</f>
        <v>0</v>
      </c>
      <c r="J28" s="18">
        <f>COUNTIF(J10:J15,"M/O")</f>
        <v>0</v>
      </c>
      <c r="K28" s="18">
        <f>COUNTIF(K10:K15,"M/O")</f>
        <v>0</v>
      </c>
      <c r="L28" s="18">
        <f>COUNTIF(L10:L15,"M/O")</f>
        <v>0</v>
      </c>
      <c r="M28" s="18">
        <f>COUNTIF(M10:M15,"M/O")</f>
        <v>0</v>
      </c>
      <c r="N28" s="18">
        <f>COUNTIF(N10:N15,"M/O")</f>
        <v>0</v>
      </c>
      <c r="O28" s="18">
        <f>COUNTIF(O10:O15,"M/O")</f>
        <v>0</v>
      </c>
      <c r="P28" s="18">
        <f>COUNTIF(P10:P15,"M/O")</f>
        <v>0</v>
      </c>
      <c r="Q28" s="18">
        <f>COUNTIF(Q10:Q15,"M/O")</f>
        <v>0</v>
      </c>
      <c r="R28" s="18">
        <f>COUNTIF(R10:R15,"M/O")</f>
        <v>0</v>
      </c>
      <c r="S28" s="96">
        <f>COUNTIF(S10:S15,"M/O")</f>
        <v>0</v>
      </c>
      <c r="T28" s="5">
        <f>COUNTIF(T10:T15,"M/O")</f>
        <v>0</v>
      </c>
      <c r="U28" s="5">
        <f>COUNTIF(U10:U15,"M/O")</f>
        <v>0</v>
      </c>
      <c r="V28" s="5">
        <f>COUNTIF(V10:V15,"M/O")</f>
        <v>0</v>
      </c>
      <c r="W28" s="5">
        <f>COUNTIF(W10:W15,"M/O")</f>
        <v>0</v>
      </c>
      <c r="X28" s="5">
        <f>COUNTIF(X10:X15,"M/O")</f>
        <v>0</v>
      </c>
      <c r="Y28" s="5">
        <f>COUNTIF(Y10:Y15,"M/O")</f>
        <v>0</v>
      </c>
      <c r="Z28" s="5">
        <f>COUNTIF(Z10:Z15,"M/O")</f>
        <v>0</v>
      </c>
      <c r="AA28" s="5">
        <f>COUNTIF(AA10:AA15,"M/O")</f>
        <v>0</v>
      </c>
      <c r="AB28" s="5">
        <f>COUNTIF(AB10:AB15,"M/O")</f>
        <v>0</v>
      </c>
      <c r="AC28" s="5">
        <f>COUNTIF(AC10:AC15,"M/O")</f>
        <v>0</v>
      </c>
      <c r="AD28" s="5">
        <f>COUNTIF(AD10:AD15,"M/O")</f>
        <v>0</v>
      </c>
      <c r="AE28" s="5">
        <f>COUNTIF(AE10:AE15,"M/O")</f>
        <v>0</v>
      </c>
      <c r="AF28" s="5">
        <f>COUNTIF(AF10:AF15,"M/O")</f>
        <v>0</v>
      </c>
      <c r="AG28" s="5">
        <f>COUNTIF(AG10:AG15,"M/O")</f>
        <v>0</v>
      </c>
      <c r="AH28" s="5">
        <f>COUNTIF(AH10:AH15,"M/O")</f>
        <v>0</v>
      </c>
      <c r="AI28" s="5">
        <f>COUNTIF(AI10:AI15,"M/O")</f>
        <v>0</v>
      </c>
      <c r="AJ28" s="5">
        <f>COUNTIF(AJ10:AJ15,"M/O")</f>
        <v>0</v>
      </c>
      <c r="AK28" s="5">
        <f>COUNTIF(AK10:AK15,"M/O")</f>
        <v>0</v>
      </c>
      <c r="AL28" s="5">
        <f>COUNTIF(AL10:AL15,"M/O")</f>
        <v>0</v>
      </c>
      <c r="AM28" s="5">
        <f>COUNTIF(AM10:AM15,"M/O")</f>
        <v>0</v>
      </c>
      <c r="AN28" s="5">
        <f>COUNTIF(AN10:AN15,"M/O")</f>
        <v>0</v>
      </c>
      <c r="AO28" s="5">
        <f>COUNTIF(AO10:AO15,"M/O")</f>
        <v>0</v>
      </c>
      <c r="AP28" s="5">
        <f>COUNTIF(AP10:AP15,"M/O")</f>
        <v>0</v>
      </c>
      <c r="AQ28" s="5">
        <f>COUNTIF(AQ10:AQ15,"M/O")</f>
        <v>0</v>
      </c>
      <c r="AR28" s="5">
        <f>COUNTIF(AR10:AR15,"M/O")</f>
        <v>0</v>
      </c>
      <c r="AS28" s="5">
        <f>COUNTIF(AS10:AS15,"M/O")</f>
        <v>0</v>
      </c>
      <c r="AT28" s="5">
        <f>COUNTIF(AT10:AT15,"M/O")</f>
        <v>0</v>
      </c>
      <c r="AU28" s="5">
        <f>COUNTIF(AU10:AU15,"M/O")</f>
        <v>0</v>
      </c>
      <c r="AV28" s="5">
        <f>COUNTIF(AV10:AV15,"M/O")</f>
        <v>0</v>
      </c>
      <c r="AW28" s="5">
        <f>COUNTIF(AW10:AW15,"M/O")</f>
        <v>0</v>
      </c>
      <c r="AX28" s="5">
        <f>COUNTIF(AX10:AX15,"M/O")</f>
        <v>0</v>
      </c>
      <c r="AY28" s="102">
        <f t="shared" si="36"/>
        <v>0</v>
      </c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7"/>
      <c r="BL28" s="17"/>
      <c r="BM28" s="17"/>
      <c r="BN28" s="16"/>
      <c r="BO28" s="20"/>
      <c r="BP28" s="20"/>
      <c r="BQ28" s="20"/>
      <c r="BR28" s="20"/>
      <c r="BS28" s="20"/>
      <c r="BT28" s="2"/>
      <c r="BU28" s="2"/>
      <c r="BV28" s="2"/>
      <c r="BW28" s="2"/>
      <c r="BX28" s="2"/>
      <c r="BY28" s="2"/>
      <c r="BZ28" s="2"/>
      <c r="CA28" s="2"/>
    </row>
    <row r="29" spans="1:79" ht="15.75" hidden="1" x14ac:dyDescent="0.25">
      <c r="A29" s="14"/>
      <c r="B29" s="14"/>
      <c r="C29" s="106" t="e">
        <v>#N/A</v>
      </c>
      <c r="D29" s="14"/>
      <c r="E29" s="120"/>
      <c r="F29" s="18">
        <f>COUNTIF(F10:F15,"N/O")</f>
        <v>0</v>
      </c>
      <c r="G29" s="18">
        <f>COUNTIF(G10:G15,"N/O")</f>
        <v>0</v>
      </c>
      <c r="H29" s="18">
        <f>COUNTIF(H10:H15,"N/O")</f>
        <v>0</v>
      </c>
      <c r="I29" s="18">
        <f>COUNTIF(I10:I15,"N/O")</f>
        <v>0</v>
      </c>
      <c r="J29" s="18">
        <f>COUNTIF(J10:J15,"N/O")</f>
        <v>0</v>
      </c>
      <c r="K29" s="18">
        <f>COUNTIF(K10:K15,"N/O")</f>
        <v>0</v>
      </c>
      <c r="L29" s="18">
        <f>COUNTIF(L10:L15,"N/O")</f>
        <v>0</v>
      </c>
      <c r="M29" s="18">
        <f>COUNTIF(M10:M15,"N/O")</f>
        <v>0</v>
      </c>
      <c r="N29" s="18">
        <f>COUNTIF(N10:N15,"N/O")</f>
        <v>0</v>
      </c>
      <c r="O29" s="18">
        <f>COUNTIF(O10:O15,"N/O")</f>
        <v>0</v>
      </c>
      <c r="P29" s="18">
        <f>COUNTIF(P10:P15,"N/O")</f>
        <v>0</v>
      </c>
      <c r="Q29" s="18">
        <f>COUNTIF(Q10:Q15,"N/O")</f>
        <v>0</v>
      </c>
      <c r="R29" s="18">
        <f>COUNTIF(R10:R15,"N/O")</f>
        <v>0</v>
      </c>
      <c r="S29" s="96">
        <f>COUNTIF(S10:S15,"N/O")</f>
        <v>0</v>
      </c>
      <c r="T29" s="5">
        <f>COUNTIF(T10:T15,"N/O")</f>
        <v>0</v>
      </c>
      <c r="U29" s="5">
        <f>COUNTIF(U10:U15,"N/O")</f>
        <v>0</v>
      </c>
      <c r="V29" s="5">
        <f>COUNTIF(V10:V15,"N/O")</f>
        <v>0</v>
      </c>
      <c r="W29" s="5">
        <f>COUNTIF(W10:W15,"N/O")</f>
        <v>0</v>
      </c>
      <c r="X29" s="5">
        <f>COUNTIF(X10:X15,"N/O")</f>
        <v>0</v>
      </c>
      <c r="Y29" s="5">
        <f>COUNTIF(Y10:Y15,"N/O")</f>
        <v>0</v>
      </c>
      <c r="Z29" s="5">
        <f>COUNTIF(Z10:Z15,"N/O")</f>
        <v>0</v>
      </c>
      <c r="AA29" s="5">
        <f>COUNTIF(AA10:AA15,"N/O")</f>
        <v>0</v>
      </c>
      <c r="AB29" s="5">
        <f>COUNTIF(AB10:AB15,"N/O")</f>
        <v>0</v>
      </c>
      <c r="AC29" s="5">
        <f>COUNTIF(AC10:AC15,"N/O")</f>
        <v>0</v>
      </c>
      <c r="AD29" s="5">
        <f>COUNTIF(AD10:AD15,"N/O")</f>
        <v>0</v>
      </c>
      <c r="AE29" s="5">
        <f>COUNTIF(AE10:AE15,"N/O")</f>
        <v>0</v>
      </c>
      <c r="AF29" s="5">
        <f>COUNTIF(AF10:AF15,"N/O")</f>
        <v>0</v>
      </c>
      <c r="AG29" s="5">
        <f>COUNTIF(AG10:AG15,"N/O")</f>
        <v>0</v>
      </c>
      <c r="AH29" s="5">
        <f>COUNTIF(AH10:AH15,"N/O")</f>
        <v>0</v>
      </c>
      <c r="AI29" s="5">
        <f>COUNTIF(AI10:AI15,"N/O")</f>
        <v>0</v>
      </c>
      <c r="AJ29" s="5">
        <f>COUNTIF(AJ10:AJ15,"N/O")</f>
        <v>0</v>
      </c>
      <c r="AK29" s="5">
        <f>COUNTIF(AK10:AK15,"N/O")</f>
        <v>0</v>
      </c>
      <c r="AL29" s="5">
        <f>COUNTIF(AL10:AL15,"N/O")</f>
        <v>0</v>
      </c>
      <c r="AM29" s="5">
        <f>COUNTIF(AM10:AM15,"N/O")</f>
        <v>0</v>
      </c>
      <c r="AN29" s="5">
        <f>COUNTIF(AN10:AN15,"N/O")</f>
        <v>0</v>
      </c>
      <c r="AO29" s="5">
        <f>COUNTIF(AO10:AO15,"N/O")</f>
        <v>0</v>
      </c>
      <c r="AP29" s="5">
        <f>COUNTIF(AP10:AP15,"N/O")</f>
        <v>0</v>
      </c>
      <c r="AQ29" s="5">
        <f>COUNTIF(AQ10:AQ15,"N/O")</f>
        <v>0</v>
      </c>
      <c r="AR29" s="5">
        <f>COUNTIF(AR10:AR15,"N/O")</f>
        <v>0</v>
      </c>
      <c r="AS29" s="5">
        <f>COUNTIF(AS10:AS15,"N/O")</f>
        <v>0</v>
      </c>
      <c r="AT29" s="5">
        <f>COUNTIF(AT10:AT15,"N/O")</f>
        <v>0</v>
      </c>
      <c r="AU29" s="5">
        <f>COUNTIF(AU10:AU15,"N/O")</f>
        <v>0</v>
      </c>
      <c r="AV29" s="5">
        <f>COUNTIF(AV10:AV15,"N/O")</f>
        <v>0</v>
      </c>
      <c r="AW29" s="5">
        <f>COUNTIF(AW10:AW15,"N/O")</f>
        <v>0</v>
      </c>
      <c r="AX29" s="5">
        <f>COUNTIF(AX10:AX15,"N/O")</f>
        <v>0</v>
      </c>
      <c r="AY29" s="102">
        <f t="shared" si="36"/>
        <v>0</v>
      </c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7"/>
      <c r="BL29" s="17"/>
      <c r="BM29" s="17"/>
      <c r="BN29" s="16"/>
      <c r="BO29" s="20"/>
      <c r="BP29" s="20"/>
      <c r="BQ29" s="20"/>
      <c r="BR29" s="20"/>
      <c r="BS29" s="20"/>
      <c r="BT29" s="2"/>
      <c r="BU29" s="2"/>
      <c r="BV29" s="2"/>
      <c r="BW29" s="2"/>
      <c r="BX29" s="2"/>
      <c r="BY29" s="2"/>
      <c r="BZ29" s="2"/>
      <c r="CA29" s="2"/>
    </row>
    <row r="30" spans="1:79" ht="15.75" hidden="1" x14ac:dyDescent="0.25">
      <c r="A30" s="14"/>
      <c r="B30" s="14"/>
      <c r="C30" s="106" t="e">
        <v>#N/A</v>
      </c>
      <c r="D30" s="14"/>
      <c r="E30" s="120"/>
      <c r="F30" s="18">
        <f>COUNTIF(F10:F15,"E/O")</f>
        <v>0</v>
      </c>
      <c r="G30" s="18">
        <f>COUNTIF(G10:G15,"E/O")</f>
        <v>0</v>
      </c>
      <c r="H30" s="18">
        <f>COUNTIF(H10:H15,"E/O")</f>
        <v>0</v>
      </c>
      <c r="I30" s="18">
        <f>COUNTIF(I10:I15,"E/O")</f>
        <v>0</v>
      </c>
      <c r="J30" s="18">
        <f>COUNTIF(J10:J15,"E/O")</f>
        <v>0</v>
      </c>
      <c r="K30" s="18">
        <f>COUNTIF(K10:K15,"E/O")</f>
        <v>0</v>
      </c>
      <c r="L30" s="18">
        <f>COUNTIF(L10:L15,"E/O")</f>
        <v>0</v>
      </c>
      <c r="M30" s="18">
        <f>COUNTIF(M10:M15,"E/O")</f>
        <v>0</v>
      </c>
      <c r="N30" s="18">
        <f>COUNTIF(N10:N15,"E/O")</f>
        <v>0</v>
      </c>
      <c r="O30" s="18">
        <f>COUNTIF(O10:O15,"E/O")</f>
        <v>0</v>
      </c>
      <c r="P30" s="18">
        <f>COUNTIF(P10:P15,"E/O")</f>
        <v>0</v>
      </c>
      <c r="Q30" s="18">
        <f>COUNTIF(Q10:Q15,"E/O")</f>
        <v>0</v>
      </c>
      <c r="R30" s="18">
        <f>COUNTIF(R10:R15,"E/O")</f>
        <v>0</v>
      </c>
      <c r="S30" s="96">
        <f>COUNTIF(S10:S15,"E/O")</f>
        <v>0</v>
      </c>
      <c r="T30" s="5">
        <f>COUNTIF(T10:T15,"E/O")</f>
        <v>0</v>
      </c>
      <c r="U30" s="5">
        <f>COUNTIF(U10:U15,"E/O")</f>
        <v>0</v>
      </c>
      <c r="V30" s="5">
        <f>COUNTIF(V10:V15,"E/O")</f>
        <v>0</v>
      </c>
      <c r="W30" s="5">
        <f>COUNTIF(W10:W15,"E/O")</f>
        <v>0</v>
      </c>
      <c r="X30" s="5">
        <f>COUNTIF(X10:X15,"E/O")</f>
        <v>0</v>
      </c>
      <c r="Y30" s="5">
        <f>COUNTIF(Y10:Y15,"E/O")</f>
        <v>0</v>
      </c>
      <c r="Z30" s="5">
        <f>COUNTIF(Z10:Z15,"E/O")</f>
        <v>0</v>
      </c>
      <c r="AA30" s="5">
        <f>COUNTIF(AA10:AA15,"E/O")</f>
        <v>0</v>
      </c>
      <c r="AB30" s="5">
        <f>COUNTIF(AB10:AB15,"E/O")</f>
        <v>0</v>
      </c>
      <c r="AC30" s="5">
        <f>COUNTIF(AC10:AC15,"E/O")</f>
        <v>0</v>
      </c>
      <c r="AD30" s="5">
        <f>COUNTIF(AD10:AD15,"E/O")</f>
        <v>0</v>
      </c>
      <c r="AE30" s="5">
        <f>COUNTIF(AE10:AE15,"E/O")</f>
        <v>0</v>
      </c>
      <c r="AF30" s="5">
        <f>COUNTIF(AF10:AF15,"E/O")</f>
        <v>0</v>
      </c>
      <c r="AG30" s="5">
        <f>COUNTIF(AG10:AG15,"E/O")</f>
        <v>0</v>
      </c>
      <c r="AH30" s="5">
        <f>COUNTIF(AH10:AH15,"E/O")</f>
        <v>0</v>
      </c>
      <c r="AI30" s="5">
        <f>COUNTIF(AI10:AI15,"E/O")</f>
        <v>0</v>
      </c>
      <c r="AJ30" s="5">
        <f>COUNTIF(AJ10:AJ15,"E/O")</f>
        <v>0</v>
      </c>
      <c r="AK30" s="5">
        <f>COUNTIF(AK10:AK15,"E/O")</f>
        <v>0</v>
      </c>
      <c r="AL30" s="5">
        <f>COUNTIF(AL10:AL15,"E/O")</f>
        <v>0</v>
      </c>
      <c r="AM30" s="5">
        <f>COUNTIF(AM10:AM15,"E/O")</f>
        <v>0</v>
      </c>
      <c r="AN30" s="5">
        <f>COUNTIF(AN10:AN15,"E/O")</f>
        <v>0</v>
      </c>
      <c r="AO30" s="5">
        <f>COUNTIF(AO10:AO15,"E/O")</f>
        <v>0</v>
      </c>
      <c r="AP30" s="5">
        <f>COUNTIF(AP10:AP15,"E/O")</f>
        <v>0</v>
      </c>
      <c r="AQ30" s="5">
        <f>COUNTIF(AQ10:AQ15,"E/O")</f>
        <v>0</v>
      </c>
      <c r="AR30" s="5">
        <f>COUNTIF(AR10:AR15,"E/O")</f>
        <v>0</v>
      </c>
      <c r="AS30" s="5">
        <f>COUNTIF(AS10:AS15,"E/O")</f>
        <v>0</v>
      </c>
      <c r="AT30" s="5">
        <f>COUNTIF(AT10:AT15,"E/O")</f>
        <v>0</v>
      </c>
      <c r="AU30" s="5">
        <f>COUNTIF(AU10:AU15,"E/O")</f>
        <v>0</v>
      </c>
      <c r="AV30" s="5">
        <f>COUNTIF(AV10:AV15,"E/O")</f>
        <v>0</v>
      </c>
      <c r="AW30" s="5">
        <f>COUNTIF(AW10:AW15,"E/O")</f>
        <v>0</v>
      </c>
      <c r="AX30" s="5">
        <f>COUNTIF(AX10:AX15,"E/O")</f>
        <v>0</v>
      </c>
      <c r="AY30" s="102">
        <f t="shared" si="36"/>
        <v>0</v>
      </c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6"/>
      <c r="BO30" s="20"/>
      <c r="BP30" s="20"/>
      <c r="BQ30" s="20"/>
      <c r="BR30" s="20"/>
      <c r="BS30" s="20"/>
      <c r="BT30" s="2"/>
      <c r="BU30" s="2"/>
      <c r="BV30" s="2"/>
      <c r="BW30" s="2"/>
      <c r="BX30" s="2"/>
      <c r="BY30" s="2"/>
      <c r="BZ30" s="2"/>
      <c r="CA30" s="2"/>
    </row>
    <row r="31" spans="1:79" ht="15.75" hidden="1" x14ac:dyDescent="0.25">
      <c r="A31" s="14"/>
      <c r="B31" s="14"/>
      <c r="C31" s="106" t="e">
        <v>#N/A</v>
      </c>
      <c r="D31" s="14"/>
      <c r="E31" s="120"/>
      <c r="F31" s="18">
        <f>COUNTIF(F10:F15,"M+E/O")</f>
        <v>0</v>
      </c>
      <c r="G31" s="18">
        <f>COUNTIF(G10:G15,"M+E/O")</f>
        <v>0</v>
      </c>
      <c r="H31" s="18">
        <f>COUNTIF(H10:H15,"M+E/O")</f>
        <v>0</v>
      </c>
      <c r="I31" s="18">
        <f>COUNTIF(I10:I15,"M+E/O")</f>
        <v>0</v>
      </c>
      <c r="J31" s="18">
        <f>COUNTIF(J10:J15,"M+E/O")</f>
        <v>0</v>
      </c>
      <c r="K31" s="18">
        <f>COUNTIF(K10:K15,"M+E/O")</f>
        <v>0</v>
      </c>
      <c r="L31" s="18">
        <f>COUNTIF(L10:L15,"M+E/O")</f>
        <v>0</v>
      </c>
      <c r="M31" s="18">
        <f>COUNTIF(M10:M15,"M+E/O")</f>
        <v>0</v>
      </c>
      <c r="N31" s="18">
        <f>COUNTIF(N10:N15,"M+E/O")</f>
        <v>0</v>
      </c>
      <c r="O31" s="18">
        <f>COUNTIF(O10:O15,"M+E/O")</f>
        <v>0</v>
      </c>
      <c r="P31" s="18">
        <f>COUNTIF(P10:P15,"M+E/O")</f>
        <v>0</v>
      </c>
      <c r="Q31" s="18">
        <f>COUNTIF(Q10:Q15,"M+E/O")</f>
        <v>0</v>
      </c>
      <c r="R31" s="18">
        <f>COUNTIF(R10:R15,"M+E/O")</f>
        <v>0</v>
      </c>
      <c r="S31" s="96">
        <f>COUNTIF(S10:S15,"M+E/O")</f>
        <v>0</v>
      </c>
      <c r="T31" s="5">
        <f>COUNTIF(T10:T15,"M+E/O")</f>
        <v>0</v>
      </c>
      <c r="U31" s="5">
        <f>COUNTIF(U10:U15,"M+E/O")</f>
        <v>0</v>
      </c>
      <c r="V31" s="5">
        <f>COUNTIF(V10:V15,"M+E/O")</f>
        <v>0</v>
      </c>
      <c r="W31" s="5">
        <f>COUNTIF(W10:W15,"M+E/O")</f>
        <v>0</v>
      </c>
      <c r="X31" s="5">
        <f>COUNTIF(X10:X15,"M+E/O")</f>
        <v>0</v>
      </c>
      <c r="Y31" s="5">
        <f>COUNTIF(Y10:Y15,"M+E/O")</f>
        <v>0</v>
      </c>
      <c r="Z31" s="5">
        <f>COUNTIF(Z10:Z15,"M+E/O")</f>
        <v>0</v>
      </c>
      <c r="AA31" s="5">
        <f>COUNTIF(AA10:AA15,"M+E/O")</f>
        <v>0</v>
      </c>
      <c r="AB31" s="5">
        <f>COUNTIF(AB10:AB15,"M+E/O")</f>
        <v>0</v>
      </c>
      <c r="AC31" s="5">
        <f>COUNTIF(AC10:AC15,"M+E/O")</f>
        <v>0</v>
      </c>
      <c r="AD31" s="5">
        <f>COUNTIF(AD10:AD15,"M+E/O")</f>
        <v>0</v>
      </c>
      <c r="AE31" s="5">
        <f>COUNTIF(AE10:AE15,"M+E/O")</f>
        <v>0</v>
      </c>
      <c r="AF31" s="5">
        <f>COUNTIF(AF10:AF15,"M+E/O")</f>
        <v>0</v>
      </c>
      <c r="AG31" s="5">
        <f>COUNTIF(AG10:AG15,"M+E/O")</f>
        <v>0</v>
      </c>
      <c r="AH31" s="5">
        <f>COUNTIF(AH10:AH15,"M+E/O")</f>
        <v>0</v>
      </c>
      <c r="AI31" s="5">
        <f>COUNTIF(AI10:AI15,"M+E/O")</f>
        <v>0</v>
      </c>
      <c r="AJ31" s="5">
        <f>COUNTIF(AJ10:AJ15,"M+E/O")</f>
        <v>0</v>
      </c>
      <c r="AK31" s="5">
        <f>COUNTIF(AK10:AK15,"M+E/O")</f>
        <v>0</v>
      </c>
      <c r="AL31" s="5">
        <f>COUNTIF(AL10:AL15,"M+E/O")</f>
        <v>0</v>
      </c>
      <c r="AM31" s="5">
        <f>COUNTIF(AM10:AM15,"M+E/O")</f>
        <v>0</v>
      </c>
      <c r="AN31" s="5">
        <f>COUNTIF(AN10:AN15,"M+E/O")</f>
        <v>0</v>
      </c>
      <c r="AO31" s="5">
        <f>COUNTIF(AO10:AO15,"M+E/O")</f>
        <v>0</v>
      </c>
      <c r="AP31" s="5">
        <f>COUNTIF(AP10:AP15,"M+E/O")</f>
        <v>0</v>
      </c>
      <c r="AQ31" s="5">
        <f>COUNTIF(AQ10:AQ15,"M+E/O")</f>
        <v>0</v>
      </c>
      <c r="AR31" s="5">
        <f>COUNTIF(AR10:AR15,"M+E/O")</f>
        <v>0</v>
      </c>
      <c r="AS31" s="5">
        <f>COUNTIF(AS10:AS15,"M+E/O")</f>
        <v>0</v>
      </c>
      <c r="AT31" s="5">
        <f>COUNTIF(AT10:AT15,"M+E/O")</f>
        <v>0</v>
      </c>
      <c r="AU31" s="5">
        <f>COUNTIF(AU10:AU15,"M+E/O")</f>
        <v>0</v>
      </c>
      <c r="AV31" s="5">
        <f>COUNTIF(AV10:AV15,"M+E/O")</f>
        <v>0</v>
      </c>
      <c r="AW31" s="5">
        <f>COUNTIF(AW10:AW15,"M+E/O")</f>
        <v>0</v>
      </c>
      <c r="AX31" s="5">
        <f>COUNTIF(AX10:AX15,"M+E/O")</f>
        <v>0</v>
      </c>
      <c r="AY31" s="102">
        <f t="shared" si="36"/>
        <v>0</v>
      </c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6"/>
      <c r="BO31" s="20"/>
      <c r="BP31" s="20"/>
      <c r="BQ31" s="20"/>
      <c r="BR31" s="20"/>
      <c r="BS31" s="20"/>
      <c r="BT31" s="2"/>
      <c r="BU31" s="2"/>
      <c r="BV31" s="2"/>
      <c r="BW31" s="2"/>
      <c r="BX31" s="2"/>
      <c r="BY31" s="2"/>
      <c r="BZ31" s="2"/>
      <c r="CA31" s="2"/>
    </row>
    <row r="32" spans="1:79" ht="15.75" hidden="1" x14ac:dyDescent="0.25">
      <c r="A32" s="14"/>
      <c r="B32" s="14"/>
      <c r="C32" s="106" t="e">
        <v>#N/A</v>
      </c>
      <c r="D32" s="14"/>
      <c r="E32" s="120"/>
      <c r="F32" s="18">
        <f>COUNTIF(F10:F15,"E+N/O")</f>
        <v>0</v>
      </c>
      <c r="G32" s="18">
        <f>COUNTIF(G10:G15,"E+N/O")</f>
        <v>0</v>
      </c>
      <c r="H32" s="18">
        <f>COUNTIF(H10:H15,"E+N/O")</f>
        <v>0</v>
      </c>
      <c r="I32" s="18">
        <f>COUNTIF(I10:I15,"E+N/O")</f>
        <v>0</v>
      </c>
      <c r="J32" s="18">
        <f>COUNTIF(J10:J15,"E+N/O")</f>
        <v>0</v>
      </c>
      <c r="K32" s="18">
        <f>COUNTIF(K10:K15,"E+N/O")</f>
        <v>0</v>
      </c>
      <c r="L32" s="18">
        <f>COUNTIF(L10:L15,"E+N/O")</f>
        <v>0</v>
      </c>
      <c r="M32" s="18">
        <f>COUNTIF(M10:M15,"E+N/O")</f>
        <v>0</v>
      </c>
      <c r="N32" s="18">
        <f>COUNTIF(N10:N15,"E+N/O")</f>
        <v>0</v>
      </c>
      <c r="O32" s="18">
        <f>COUNTIF(O10:O15,"E+N/O")</f>
        <v>0</v>
      </c>
      <c r="P32" s="18">
        <f>COUNTIF(P10:P15,"E+N/O")</f>
        <v>0</v>
      </c>
      <c r="Q32" s="18">
        <f>COUNTIF(Q10:Q15,"E+N/O")</f>
        <v>0</v>
      </c>
      <c r="R32" s="18">
        <f>COUNTIF(R10:R15,"E+N/O")</f>
        <v>0</v>
      </c>
      <c r="S32" s="96">
        <f>COUNTIF(S10:S15,"E+N/O")</f>
        <v>0</v>
      </c>
      <c r="T32" s="5">
        <f>COUNTIF(T10:T15,"E+N/O")</f>
        <v>0</v>
      </c>
      <c r="U32" s="5">
        <f>COUNTIF(U10:U15,"E+N/O")</f>
        <v>0</v>
      </c>
      <c r="V32" s="5">
        <f>COUNTIF(V10:V15,"E+N/O")</f>
        <v>0</v>
      </c>
      <c r="W32" s="5">
        <f>COUNTIF(W10:W15,"E+N/O")</f>
        <v>0</v>
      </c>
      <c r="X32" s="5">
        <f>COUNTIF(X10:X15,"E+N/O")</f>
        <v>0</v>
      </c>
      <c r="Y32" s="5">
        <f>COUNTIF(Y10:Y15,"E+N/O")</f>
        <v>0</v>
      </c>
      <c r="Z32" s="5">
        <f>COUNTIF(Z10:Z15,"E+N/O")</f>
        <v>0</v>
      </c>
      <c r="AA32" s="5">
        <f>COUNTIF(AA10:AA15,"E+N/O")</f>
        <v>0</v>
      </c>
      <c r="AB32" s="5">
        <f>COUNTIF(AB10:AB15,"E+N/O")</f>
        <v>0</v>
      </c>
      <c r="AC32" s="5">
        <f>COUNTIF(AC10:AC15,"E+N/O")</f>
        <v>0</v>
      </c>
      <c r="AD32" s="5">
        <f>COUNTIF(AD10:AD15,"E+N/O")</f>
        <v>0</v>
      </c>
      <c r="AE32" s="5">
        <f>COUNTIF(AE10:AE15,"E+N/O")</f>
        <v>0</v>
      </c>
      <c r="AF32" s="5">
        <f>COUNTIF(AF10:AF15,"E+N/O")</f>
        <v>0</v>
      </c>
      <c r="AG32" s="5">
        <f>COUNTIF(AG10:AG15,"E+N/O")</f>
        <v>0</v>
      </c>
      <c r="AH32" s="5">
        <f>COUNTIF(AH10:AH15,"E+N/O")</f>
        <v>0</v>
      </c>
      <c r="AI32" s="5">
        <f>COUNTIF(AI10:AI15,"E+N/O")</f>
        <v>0</v>
      </c>
      <c r="AJ32" s="5">
        <f>COUNTIF(AJ10:AJ15,"E+N/O")</f>
        <v>0</v>
      </c>
      <c r="AK32" s="5">
        <f>COUNTIF(AK10:AK15,"E+N/O")</f>
        <v>0</v>
      </c>
      <c r="AL32" s="5">
        <f>COUNTIF(AL10:AL15,"E+N/O")</f>
        <v>0</v>
      </c>
      <c r="AM32" s="5">
        <f>COUNTIF(AM10:AM15,"E+N/O")</f>
        <v>0</v>
      </c>
      <c r="AN32" s="5">
        <f>COUNTIF(AN10:AN15,"E+N/O")</f>
        <v>0</v>
      </c>
      <c r="AO32" s="5">
        <f>COUNTIF(AO10:AO15,"E+N/O")</f>
        <v>0</v>
      </c>
      <c r="AP32" s="5">
        <f>COUNTIF(AP10:AP15,"E+N/O")</f>
        <v>0</v>
      </c>
      <c r="AQ32" s="5">
        <f>COUNTIF(AQ10:AQ15,"E+N/O")</f>
        <v>0</v>
      </c>
      <c r="AR32" s="5">
        <f>COUNTIF(AR10:AR15,"E+N/O")</f>
        <v>0</v>
      </c>
      <c r="AS32" s="5">
        <f>COUNTIF(AS10:AS15,"E+N/O")</f>
        <v>0</v>
      </c>
      <c r="AT32" s="5">
        <f>COUNTIF(AT10:AT15,"E+N/O")</f>
        <v>0</v>
      </c>
      <c r="AU32" s="5">
        <f>COUNTIF(AU10:AU15,"E+N/O")</f>
        <v>0</v>
      </c>
      <c r="AV32" s="5">
        <f>COUNTIF(AV10:AV15,"E+N/O")</f>
        <v>0</v>
      </c>
      <c r="AW32" s="5">
        <f>COUNTIF(AW10:AW15,"E+N/O")</f>
        <v>0</v>
      </c>
      <c r="AX32" s="5">
        <f>COUNTIF(AX10:AX15,"E+N/O")</f>
        <v>0</v>
      </c>
      <c r="AY32" s="102">
        <f t="shared" si="36"/>
        <v>0</v>
      </c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6"/>
      <c r="BO32" s="20"/>
      <c r="BP32" s="20"/>
      <c r="BQ32" s="20"/>
      <c r="BR32" s="20"/>
      <c r="BS32" s="20"/>
      <c r="BT32" s="2"/>
      <c r="BU32" s="2"/>
      <c r="BV32" s="2"/>
      <c r="BW32" s="2"/>
      <c r="BX32" s="2"/>
      <c r="BY32" s="2"/>
      <c r="BZ32" s="2"/>
      <c r="CA32" s="2"/>
    </row>
    <row r="33" spans="1:79" ht="15.75" hidden="1" x14ac:dyDescent="0.25">
      <c r="A33" s="14"/>
      <c r="B33" s="14"/>
      <c r="C33" s="106" t="e">
        <v>#N/A</v>
      </c>
      <c r="D33" s="14"/>
      <c r="E33" s="120"/>
      <c r="F33" s="18">
        <f>COUNTIF(F10:F15,"M+N/O")</f>
        <v>0</v>
      </c>
      <c r="G33" s="18">
        <f>COUNTIF(G10:G15,"M+N/O")</f>
        <v>0</v>
      </c>
      <c r="H33" s="18">
        <f>COUNTIF(H10:H15,"M+N/O")</f>
        <v>0</v>
      </c>
      <c r="I33" s="18">
        <f>COUNTIF(I10:I15,"M+N/O")</f>
        <v>0</v>
      </c>
      <c r="J33" s="18">
        <f>COUNTIF(J10:J15,"M+N/O")</f>
        <v>0</v>
      </c>
      <c r="K33" s="18">
        <f>COUNTIF(K10:K15,"M+N/O")</f>
        <v>0</v>
      </c>
      <c r="L33" s="18">
        <f>COUNTIF(L10:L15,"M+N/O")</f>
        <v>0</v>
      </c>
      <c r="M33" s="18">
        <f>COUNTIF(M10:M15,"M+N/O")</f>
        <v>0</v>
      </c>
      <c r="N33" s="18">
        <f>COUNTIF(N10:N15,"M+N/O")</f>
        <v>0</v>
      </c>
      <c r="O33" s="18">
        <f>COUNTIF(O10:O15,"M+N/O")</f>
        <v>0</v>
      </c>
      <c r="P33" s="18">
        <f>COUNTIF(P10:P15,"M+N/O")</f>
        <v>0</v>
      </c>
      <c r="Q33" s="18">
        <f>COUNTIF(Q10:Q15,"M+N/O")</f>
        <v>0</v>
      </c>
      <c r="R33" s="18">
        <f>COUNTIF(R10:R15,"M+N/O")</f>
        <v>0</v>
      </c>
      <c r="S33" s="96">
        <f>COUNTIF(S10:S15,"M+N/O")</f>
        <v>0</v>
      </c>
      <c r="T33" s="5">
        <f>COUNTIF(T10:T15,"M+N/O")</f>
        <v>0</v>
      </c>
      <c r="U33" s="5">
        <f>COUNTIF(U10:U15,"M+N/O")</f>
        <v>0</v>
      </c>
      <c r="V33" s="5">
        <f>COUNTIF(V10:V15,"M+N/O")</f>
        <v>0</v>
      </c>
      <c r="W33" s="5">
        <f>COUNTIF(W10:W15,"M+N/O")</f>
        <v>0</v>
      </c>
      <c r="X33" s="5">
        <f>COUNTIF(X10:X15,"M+N/O")</f>
        <v>0</v>
      </c>
      <c r="Y33" s="5">
        <f>COUNTIF(Y10:Y15,"M+N/O")</f>
        <v>0</v>
      </c>
      <c r="Z33" s="5">
        <f>COUNTIF(Z10:Z15,"M+N/O")</f>
        <v>0</v>
      </c>
      <c r="AA33" s="5">
        <f>COUNTIF(AA10:AA15,"M+N/O")</f>
        <v>0</v>
      </c>
      <c r="AB33" s="5">
        <f>COUNTIF(AB10:AB15,"M+N/O")</f>
        <v>0</v>
      </c>
      <c r="AC33" s="5">
        <f>COUNTIF(AC10:AC15,"M+N/O")</f>
        <v>0</v>
      </c>
      <c r="AD33" s="5">
        <f>COUNTIF(AD10:AD15,"M+N/O")</f>
        <v>0</v>
      </c>
      <c r="AE33" s="5">
        <f>COUNTIF(AE10:AE15,"M+N/O")</f>
        <v>0</v>
      </c>
      <c r="AF33" s="5">
        <f>COUNTIF(AF10:AF15,"M+N/O")</f>
        <v>0</v>
      </c>
      <c r="AG33" s="5">
        <f>COUNTIF(AG10:AG15,"M+N/O")</f>
        <v>0</v>
      </c>
      <c r="AH33" s="5">
        <f>COUNTIF(AH10:AH15,"M+N/O")</f>
        <v>0</v>
      </c>
      <c r="AI33" s="5">
        <f>COUNTIF(AI10:AI15,"M+N/O")</f>
        <v>0</v>
      </c>
      <c r="AJ33" s="5">
        <f>COUNTIF(AJ10:AJ15,"M+N/O")</f>
        <v>0</v>
      </c>
      <c r="AK33" s="5">
        <f>COUNTIF(AK10:AK15,"M+N/O")</f>
        <v>0</v>
      </c>
      <c r="AL33" s="5">
        <f>COUNTIF(AL10:AL15,"M+N/O")</f>
        <v>0</v>
      </c>
      <c r="AM33" s="5">
        <f>COUNTIF(AM10:AM15,"M+N/O")</f>
        <v>0</v>
      </c>
      <c r="AN33" s="5">
        <f>COUNTIF(AN10:AN15,"M+N/O")</f>
        <v>0</v>
      </c>
      <c r="AO33" s="5">
        <f>COUNTIF(AO10:AO15,"M+N/O")</f>
        <v>0</v>
      </c>
      <c r="AP33" s="5">
        <f>COUNTIF(AP10:AP15,"M+N/O")</f>
        <v>0</v>
      </c>
      <c r="AQ33" s="5">
        <f>COUNTIF(AQ10:AQ15,"M+N/O")</f>
        <v>0</v>
      </c>
      <c r="AR33" s="5">
        <f>COUNTIF(AR10:AR15,"M+N/O")</f>
        <v>0</v>
      </c>
      <c r="AS33" s="5">
        <f>COUNTIF(AS10:AS15,"M+N/O")</f>
        <v>0</v>
      </c>
      <c r="AT33" s="5">
        <f>COUNTIF(AT10:AT15,"M+N/O")</f>
        <v>0</v>
      </c>
      <c r="AU33" s="5">
        <f>COUNTIF(AU10:AU15,"M+N/O")</f>
        <v>0</v>
      </c>
      <c r="AV33" s="5">
        <f>COUNTIF(AV10:AV15,"M+N/O")</f>
        <v>0</v>
      </c>
      <c r="AW33" s="5">
        <f>COUNTIF(AW10:AW15,"M+N/O")</f>
        <v>0</v>
      </c>
      <c r="AX33" s="5">
        <f>COUNTIF(AX10:AX15,"M+N/O")</f>
        <v>0</v>
      </c>
      <c r="AY33" s="102">
        <f t="shared" si="36"/>
        <v>0</v>
      </c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6"/>
      <c r="BO33" s="20"/>
      <c r="BP33" s="20"/>
      <c r="BQ33" s="20"/>
      <c r="BR33" s="20"/>
      <c r="BS33" s="20"/>
      <c r="BT33" s="2"/>
      <c r="BU33" s="2"/>
      <c r="BV33" s="2"/>
      <c r="BW33" s="2"/>
      <c r="BX33" s="2"/>
      <c r="BY33" s="2"/>
      <c r="BZ33" s="2"/>
      <c r="CA33" s="2"/>
    </row>
    <row r="34" spans="1:79" ht="15.75" hidden="1" x14ac:dyDescent="0.25">
      <c r="A34" s="14"/>
      <c r="B34" s="14"/>
      <c r="C34" s="106" t="e">
        <v>#N/A</v>
      </c>
      <c r="D34" s="14"/>
      <c r="E34" s="120"/>
      <c r="F34" s="18">
        <f>COUNTIF(F10:F15,"G+E/O")</f>
        <v>0</v>
      </c>
      <c r="G34" s="18">
        <f>COUNTIF(G10:G15,"G+E/O")</f>
        <v>0</v>
      </c>
      <c r="H34" s="18">
        <f>COUNTIF(H10:H15,"G+E/O")</f>
        <v>0</v>
      </c>
      <c r="I34" s="18">
        <f>COUNTIF(I10:I15,"G+E/O")</f>
        <v>0</v>
      </c>
      <c r="J34" s="18">
        <f>COUNTIF(J10:J15,"G+E/O")</f>
        <v>0</v>
      </c>
      <c r="K34" s="18">
        <f>COUNTIF(K10:K15,"G+E/O")</f>
        <v>0</v>
      </c>
      <c r="L34" s="18">
        <f>COUNTIF(L10:L15,"G+E/O")</f>
        <v>0</v>
      </c>
      <c r="M34" s="18">
        <f>COUNTIF(M10:M15,"G+E/O")</f>
        <v>0</v>
      </c>
      <c r="N34" s="18">
        <f>COUNTIF(N10:N15,"G+E/O")</f>
        <v>0</v>
      </c>
      <c r="O34" s="18">
        <f>COUNTIF(O10:O15,"G+E/O")</f>
        <v>0</v>
      </c>
      <c r="P34" s="18">
        <f>COUNTIF(P10:P15,"G+E/O")</f>
        <v>0</v>
      </c>
      <c r="Q34" s="18">
        <f>COUNTIF(Q10:Q15,"G+E/O")</f>
        <v>0</v>
      </c>
      <c r="R34" s="18">
        <f>COUNTIF(R10:R15,"G+E/O")</f>
        <v>0</v>
      </c>
      <c r="S34" s="96">
        <f>COUNTIF(S10:S15,"G+E/O")</f>
        <v>0</v>
      </c>
      <c r="T34" s="5">
        <f>COUNTIF(T10:T15,"G+E/O")</f>
        <v>0</v>
      </c>
      <c r="U34" s="5">
        <f>COUNTIF(U10:U15,"G+E/O")</f>
        <v>0</v>
      </c>
      <c r="V34" s="5">
        <f>COUNTIF(V10:V15,"G+E/O")</f>
        <v>0</v>
      </c>
      <c r="W34" s="5">
        <f>COUNTIF(W10:W15,"G+E/O")</f>
        <v>0</v>
      </c>
      <c r="X34" s="5">
        <f>COUNTIF(X10:X15,"G+E/O")</f>
        <v>0</v>
      </c>
      <c r="Y34" s="5">
        <f>COUNTIF(Y10:Y15,"G+E/O")</f>
        <v>0</v>
      </c>
      <c r="Z34" s="5">
        <f>COUNTIF(Z10:Z15,"G+E/O")</f>
        <v>0</v>
      </c>
      <c r="AA34" s="5">
        <f>COUNTIF(AA10:AA15,"G+E/O")</f>
        <v>0</v>
      </c>
      <c r="AB34" s="5">
        <f>COUNTIF(AB10:AB15,"G+E/O")</f>
        <v>0</v>
      </c>
      <c r="AC34" s="5">
        <f>COUNTIF(AC10:AC15,"G+E/O")</f>
        <v>0</v>
      </c>
      <c r="AD34" s="5">
        <f>COUNTIF(AD10:AD15,"G+E/O")</f>
        <v>0</v>
      </c>
      <c r="AE34" s="5">
        <f>COUNTIF(AE10:AE15,"G+E/O")</f>
        <v>0</v>
      </c>
      <c r="AF34" s="5">
        <f>COUNTIF(AF10:AF15,"G+E/O")</f>
        <v>0</v>
      </c>
      <c r="AG34" s="5">
        <f>COUNTIF(AG10:AG15,"G+E/O")</f>
        <v>0</v>
      </c>
      <c r="AH34" s="5">
        <f>COUNTIF(AH10:AH15,"G+E/O")</f>
        <v>0</v>
      </c>
      <c r="AI34" s="5">
        <f>COUNTIF(AI10:AI15,"G+E/O")</f>
        <v>0</v>
      </c>
      <c r="AJ34" s="5">
        <f>COUNTIF(AJ10:AJ15,"G+E/O")</f>
        <v>0</v>
      </c>
      <c r="AK34" s="5">
        <f>COUNTIF(AK10:AK15,"G+E/O")</f>
        <v>0</v>
      </c>
      <c r="AL34" s="5">
        <f>COUNTIF(AL10:AL15,"G+E/O")</f>
        <v>0</v>
      </c>
      <c r="AM34" s="5">
        <f>COUNTIF(AM10:AM15,"G+E/O")</f>
        <v>0</v>
      </c>
      <c r="AN34" s="5">
        <f>COUNTIF(AN10:AN15,"G+E/O")</f>
        <v>0</v>
      </c>
      <c r="AO34" s="5">
        <f>COUNTIF(AO10:AO15,"G+E/O")</f>
        <v>0</v>
      </c>
      <c r="AP34" s="5">
        <f>COUNTIF(AP10:AP15,"G+E/O")</f>
        <v>0</v>
      </c>
      <c r="AQ34" s="5">
        <f>COUNTIF(AQ10:AQ15,"G+E/O")</f>
        <v>0</v>
      </c>
      <c r="AR34" s="5">
        <f>COUNTIF(AR10:AR15,"G+E/O")</f>
        <v>0</v>
      </c>
      <c r="AS34" s="5">
        <f>COUNTIF(AS10:AS15,"G+E/O")</f>
        <v>0</v>
      </c>
      <c r="AT34" s="5">
        <f>COUNTIF(AT10:AT15,"G+E/O")</f>
        <v>0</v>
      </c>
      <c r="AU34" s="5">
        <f>COUNTIF(AU10:AU15,"G+E/O")</f>
        <v>0</v>
      </c>
      <c r="AV34" s="5">
        <f>COUNTIF(AV10:AV15,"G+E/O")</f>
        <v>0</v>
      </c>
      <c r="AW34" s="5">
        <f>COUNTIF(AW10:AW15,"G+E/O")</f>
        <v>0</v>
      </c>
      <c r="AX34" s="5">
        <f>COUNTIF(AX10:AX15,"G+E/O")</f>
        <v>0</v>
      </c>
      <c r="AY34" s="102">
        <f t="shared" si="36"/>
        <v>0</v>
      </c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14"/>
      <c r="BK34" s="21"/>
      <c r="BL34" s="21"/>
      <c r="BM34" s="21"/>
      <c r="BN34" s="16"/>
      <c r="BO34" s="20"/>
      <c r="BP34" s="20"/>
      <c r="BQ34" s="20"/>
      <c r="BR34" s="20"/>
      <c r="BS34" s="20"/>
      <c r="BT34" s="2"/>
      <c r="BU34" s="2"/>
      <c r="BV34" s="2"/>
      <c r="BW34" s="2"/>
      <c r="BX34" s="2"/>
      <c r="BY34" s="2"/>
      <c r="BZ34" s="2"/>
      <c r="CA34" s="2"/>
    </row>
    <row r="35" spans="1:79" ht="15.75" hidden="1" x14ac:dyDescent="0.25">
      <c r="A35" s="14"/>
      <c r="B35" s="14"/>
      <c r="C35" s="106" t="e">
        <v>#N/A</v>
      </c>
      <c r="D35" s="14"/>
      <c r="E35" s="120"/>
      <c r="F35" s="18">
        <f>COUNTIF(F10:F16,"G+N/O")</f>
        <v>0</v>
      </c>
      <c r="G35" s="18">
        <f>COUNTIF(G10:G16,"G+N/O")</f>
        <v>0</v>
      </c>
      <c r="H35" s="18">
        <f>COUNTIF(H10:H16,"G+N/O")</f>
        <v>0</v>
      </c>
      <c r="I35" s="18">
        <f>COUNTIF(I10:I16,"G+N/O")</f>
        <v>0</v>
      </c>
      <c r="J35" s="18">
        <f>COUNTIF(J10:J16,"G+N/O")</f>
        <v>0</v>
      </c>
      <c r="K35" s="18">
        <f>COUNTIF(K10:K16,"G+N/O")</f>
        <v>0</v>
      </c>
      <c r="L35" s="18">
        <f>COUNTIF(L10:L16,"G+N/O")</f>
        <v>0</v>
      </c>
      <c r="M35" s="18">
        <f>COUNTIF(M10:M16,"G+N/O")</f>
        <v>0</v>
      </c>
      <c r="N35" s="18">
        <f>COUNTIF(N10:N16,"G+N/O")</f>
        <v>0</v>
      </c>
      <c r="O35" s="18">
        <f>COUNTIF(O10:O16,"G+N/O")</f>
        <v>0</v>
      </c>
      <c r="P35" s="18">
        <f>COUNTIF(P10:P16,"G+N/O")</f>
        <v>0</v>
      </c>
      <c r="Q35" s="18">
        <f>COUNTIF(Q10:Q16,"G+N/O")</f>
        <v>0</v>
      </c>
      <c r="R35" s="18">
        <f>COUNTIF(R10:R16,"G+N/O")</f>
        <v>0</v>
      </c>
      <c r="S35" s="96">
        <f>COUNTIF(S10:S16,"G+N/O")</f>
        <v>0</v>
      </c>
      <c r="T35" s="5">
        <f>COUNTIF(T10:T16,"G+N/O")</f>
        <v>0</v>
      </c>
      <c r="U35" s="5">
        <f>COUNTIF(U10:U16,"G+N/O")</f>
        <v>0</v>
      </c>
      <c r="V35" s="5">
        <f>COUNTIF(V10:V16,"G+N/O")</f>
        <v>0</v>
      </c>
      <c r="W35" s="5">
        <f>COUNTIF(W10:W16,"G+N/O")</f>
        <v>0</v>
      </c>
      <c r="X35" s="5">
        <f>COUNTIF(X10:X16,"G+N/O")</f>
        <v>0</v>
      </c>
      <c r="Y35" s="5">
        <f>COUNTIF(Y10:Y16,"G+N/O")</f>
        <v>0</v>
      </c>
      <c r="Z35" s="5">
        <f>COUNTIF(Z10:Z16,"G+N/O")</f>
        <v>0</v>
      </c>
      <c r="AA35" s="5">
        <f>COUNTIF(AA10:AA16,"G+N/O")</f>
        <v>0</v>
      </c>
      <c r="AB35" s="5">
        <f>COUNTIF(AB10:AB16,"G+N/O")</f>
        <v>0</v>
      </c>
      <c r="AC35" s="5">
        <f>COUNTIF(AC10:AC16,"G+N/O")</f>
        <v>0</v>
      </c>
      <c r="AD35" s="5">
        <f>COUNTIF(AD10:AD16,"G+N/O")</f>
        <v>0</v>
      </c>
      <c r="AE35" s="5">
        <f>COUNTIF(AE10:AE16,"G+N/O")</f>
        <v>0</v>
      </c>
      <c r="AF35" s="5">
        <f>COUNTIF(AF10:AF16,"G+N/O")</f>
        <v>0</v>
      </c>
      <c r="AG35" s="5">
        <f>COUNTIF(AG10:AG16,"G+N/O")</f>
        <v>0</v>
      </c>
      <c r="AH35" s="5">
        <f>COUNTIF(AH10:AH16,"G+N/O")</f>
        <v>0</v>
      </c>
      <c r="AI35" s="5">
        <f>COUNTIF(AI10:AI16,"G+N/O")</f>
        <v>0</v>
      </c>
      <c r="AJ35" s="5">
        <f>COUNTIF(AJ10:AJ16,"G+N/O")</f>
        <v>0</v>
      </c>
      <c r="AK35" s="5">
        <f>COUNTIF(AK10:AK16,"G+N/O")</f>
        <v>0</v>
      </c>
      <c r="AL35" s="5">
        <f>COUNTIF(AL10:AL16,"G+N/O")</f>
        <v>0</v>
      </c>
      <c r="AM35" s="5">
        <f>COUNTIF(AM10:AM16,"G+N/O")</f>
        <v>0</v>
      </c>
      <c r="AN35" s="5">
        <f>COUNTIF(AN10:AN16,"G+N/O")</f>
        <v>0</v>
      </c>
      <c r="AO35" s="5">
        <f>COUNTIF(AO10:AO16,"G+N/O")</f>
        <v>0</v>
      </c>
      <c r="AP35" s="5">
        <f>COUNTIF(AP10:AP16,"G+N/O")</f>
        <v>0</v>
      </c>
      <c r="AQ35" s="5">
        <f>COUNTIF(AQ10:AQ16,"G+N/O")</f>
        <v>0</v>
      </c>
      <c r="AR35" s="5">
        <f>COUNTIF(AR10:AR16,"G+N/O")</f>
        <v>0</v>
      </c>
      <c r="AS35" s="5">
        <f>COUNTIF(AS10:AS16,"G+N/O")</f>
        <v>0</v>
      </c>
      <c r="AT35" s="5">
        <f>COUNTIF(AT10:AT16,"G+N/O")</f>
        <v>0</v>
      </c>
      <c r="AU35" s="5">
        <f>COUNTIF(AU10:AU16,"G+N/O")</f>
        <v>0</v>
      </c>
      <c r="AV35" s="5">
        <f>COUNTIF(AV10:AV16,"G+N/O")</f>
        <v>0</v>
      </c>
      <c r="AW35" s="5">
        <f>COUNTIF(AW10:AW16,"G+N/O")</f>
        <v>0</v>
      </c>
      <c r="AX35" s="5">
        <f>COUNTIF(AX10:AX16,"G+N/O")</f>
        <v>0</v>
      </c>
      <c r="AY35" s="102">
        <f t="shared" si="36"/>
        <v>0</v>
      </c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14"/>
      <c r="BK35" s="21"/>
      <c r="BL35" s="21"/>
      <c r="BM35" s="21"/>
      <c r="BN35" s="16"/>
      <c r="BO35" s="20"/>
      <c r="BP35" s="20"/>
      <c r="BQ35" s="20"/>
      <c r="BR35" s="20"/>
      <c r="BS35" s="20"/>
      <c r="BT35" s="2"/>
      <c r="BU35" s="2"/>
      <c r="BV35" s="2"/>
      <c r="BW35" s="2"/>
      <c r="BX35" s="2"/>
      <c r="BY35" s="2"/>
      <c r="BZ35" s="2"/>
      <c r="CA35" s="2"/>
    </row>
    <row r="36" spans="1:79" ht="15.75" hidden="1" x14ac:dyDescent="0.25">
      <c r="A36" s="14"/>
      <c r="B36" s="14"/>
      <c r="C36" s="106" t="e">
        <v>#N/A</v>
      </c>
      <c r="D36" s="14"/>
      <c r="E36" s="120" t="s">
        <v>11</v>
      </c>
      <c r="F36" s="18">
        <f>COUNTIF(F10:F15,"O")*1</f>
        <v>1</v>
      </c>
      <c r="G36" s="18">
        <f>COUNTIF(G10:G15,"O")*1</f>
        <v>2</v>
      </c>
      <c r="H36" s="18">
        <f>COUNTIF(H10:H15,"O")*1</f>
        <v>0</v>
      </c>
      <c r="I36" s="18">
        <f>COUNTIF(I10:I15,"O")*1</f>
        <v>0</v>
      </c>
      <c r="J36" s="18">
        <f>COUNTIF(J10:J15,"O")*1</f>
        <v>0</v>
      </c>
      <c r="K36" s="18">
        <f>COUNTIF(K10:K15,"O")*1</f>
        <v>0</v>
      </c>
      <c r="L36" s="18">
        <f>COUNTIF(L10:L15,"O")*1</f>
        <v>1</v>
      </c>
      <c r="M36" s="18">
        <f>COUNTIF(M10:M15,"O")*1</f>
        <v>1</v>
      </c>
      <c r="N36" s="18">
        <f>COUNTIF(N10:N15,"O")*1</f>
        <v>2</v>
      </c>
      <c r="O36" s="18">
        <f>COUNTIF(O10:O15,"O")*1</f>
        <v>0</v>
      </c>
      <c r="P36" s="18">
        <f>COUNTIF(P10:P15,"O")*1</f>
        <v>0</v>
      </c>
      <c r="Q36" s="18">
        <f>COUNTIF(Q10:Q15,"O")*1</f>
        <v>0</v>
      </c>
      <c r="R36" s="18">
        <f>COUNTIF(R10:R15,"O")*1</f>
        <v>0</v>
      </c>
      <c r="S36" s="96">
        <f>COUNTIF(S10:S15,"O")*1</f>
        <v>0</v>
      </c>
      <c r="T36" s="5">
        <f>COUNTIF(T10:T15,"O")*1</f>
        <v>0</v>
      </c>
      <c r="U36" s="5">
        <f>COUNTIF(U10:U15,"O")*1</f>
        <v>0</v>
      </c>
      <c r="V36" s="5">
        <f>COUNTIF(V10:V15,"O")*1</f>
        <v>2</v>
      </c>
      <c r="W36" s="5">
        <f>COUNTIF(W10:W15,"O")*1</f>
        <v>0</v>
      </c>
      <c r="X36" s="5">
        <f>COUNTIF(X10:X15,"O")*1</f>
        <v>0</v>
      </c>
      <c r="Y36" s="5">
        <f>COUNTIF(Y10:Y15,"O")*1</f>
        <v>0</v>
      </c>
      <c r="Z36" s="5">
        <f>COUNTIF(Z10:Z15,"O")*1</f>
        <v>1</v>
      </c>
      <c r="AA36" s="5">
        <f>COUNTIF(AA10:AA15,"O")*1</f>
        <v>1</v>
      </c>
      <c r="AB36" s="5">
        <f>COUNTIF(AB10:AB15,"O")*1</f>
        <v>1</v>
      </c>
      <c r="AC36" s="5">
        <f>COUNTIF(AC10:AC15,"O")*1</f>
        <v>1</v>
      </c>
      <c r="AD36" s="5">
        <f>COUNTIF(AD10:AD15,"O")*1</f>
        <v>0</v>
      </c>
      <c r="AE36" s="5">
        <f>COUNTIF(AE10:AE15,"O")*1</f>
        <v>0</v>
      </c>
      <c r="AF36" s="5">
        <f>COUNTIF(AF10:AF15,"O")*1</f>
        <v>0</v>
      </c>
      <c r="AG36" s="5">
        <f>COUNTIF(AG10:AG15,"O")*1</f>
        <v>0</v>
      </c>
      <c r="AH36" s="5">
        <f>COUNTIF(AH10:AH15,"O")*1</f>
        <v>2</v>
      </c>
      <c r="AI36" s="5">
        <f>COUNTIF(AI10:AI15,"O")*1</f>
        <v>1</v>
      </c>
      <c r="AJ36" s="5">
        <f>COUNTIF(AJ10:AJ15,"O")*1</f>
        <v>0</v>
      </c>
      <c r="AK36" s="5">
        <f>COUNTIF(AK10:AK15,"O")*1</f>
        <v>1</v>
      </c>
      <c r="AL36" s="5">
        <f>COUNTIF(AL10:AL15,"O")*1</f>
        <v>0</v>
      </c>
      <c r="AM36" s="5">
        <f>COUNTIF(AM10:AM15,"O")*1</f>
        <v>0</v>
      </c>
      <c r="AN36" s="5">
        <f>COUNTIF(AN10:AN15,"O")*1</f>
        <v>0</v>
      </c>
      <c r="AO36" s="5">
        <f>COUNTIF(AO10:AO15,"O")*1</f>
        <v>2</v>
      </c>
      <c r="AP36" s="5">
        <f>COUNTIF(AP10:AP15,"O")*1</f>
        <v>0</v>
      </c>
      <c r="AQ36" s="5">
        <f>COUNTIF(AQ10:AQ15,"O")*1</f>
        <v>1</v>
      </c>
      <c r="AR36" s="5">
        <f>COUNTIF(AR10:AR15,"O")*1</f>
        <v>1</v>
      </c>
      <c r="AS36" s="5">
        <f>COUNTIF(AS10:AS15,"O")*1</f>
        <v>0</v>
      </c>
      <c r="AT36" s="5">
        <f>COUNTIF(AT10:AT15,"O")*1</f>
        <v>0</v>
      </c>
      <c r="AU36" s="5">
        <f>COUNTIF(AU10:AU15,"O")*1</f>
        <v>1</v>
      </c>
      <c r="AV36" s="5">
        <f>COUNTIF(AV10:AV15,"O")*1</f>
        <v>1</v>
      </c>
      <c r="AW36" s="5">
        <f>COUNTIF(AW10:AW15,"O")*1</f>
        <v>1</v>
      </c>
      <c r="AX36" s="5">
        <f>COUNTIF(AX10:AX15,"O")*1</f>
        <v>0</v>
      </c>
      <c r="AY36" s="102">
        <f t="shared" si="36"/>
        <v>17</v>
      </c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6"/>
      <c r="BO36" s="20"/>
      <c r="BP36" s="20"/>
      <c r="BQ36" s="20"/>
      <c r="BR36" s="20"/>
      <c r="BS36" s="20"/>
      <c r="BT36" s="2"/>
      <c r="BU36" s="2"/>
      <c r="BV36" s="2"/>
      <c r="BW36" s="2"/>
      <c r="BX36" s="2"/>
      <c r="BY36" s="2"/>
      <c r="BZ36" s="2"/>
      <c r="CA36" s="2"/>
    </row>
    <row r="37" spans="1:79" ht="15.75" hidden="1" x14ac:dyDescent="0.25">
      <c r="A37" s="14"/>
      <c r="B37" s="14"/>
      <c r="C37" s="106" t="e">
        <v>#N/A</v>
      </c>
      <c r="D37" s="14"/>
      <c r="E37" s="120" t="s">
        <v>155</v>
      </c>
      <c r="F37" s="5">
        <f>COUNTIF(F10:F15,"A")</f>
        <v>0</v>
      </c>
      <c r="G37" s="5">
        <f>COUNTIF(G10:G15,"A")</f>
        <v>0</v>
      </c>
      <c r="H37" s="5">
        <f>COUNTIF(H10:H15,"A")</f>
        <v>1</v>
      </c>
      <c r="I37" s="5">
        <f>COUNTIF(I10:I15,"A")</f>
        <v>0</v>
      </c>
      <c r="J37" s="5">
        <f>COUNTIF(J10:J15,"A")</f>
        <v>0</v>
      </c>
      <c r="K37" s="5">
        <f>COUNTIF(K10:K15,"A")</f>
        <v>1</v>
      </c>
      <c r="L37" s="5">
        <f>COUNTIF(L10:L15,"A")</f>
        <v>0</v>
      </c>
      <c r="M37" s="5">
        <f>COUNTIF(M10:M15,"A")</f>
        <v>0</v>
      </c>
      <c r="N37" s="5">
        <f>COUNTIF(N10:N15,"A")</f>
        <v>0</v>
      </c>
      <c r="O37" s="5">
        <f>COUNTIF(O10:O15,"A")</f>
        <v>0</v>
      </c>
      <c r="P37" s="5">
        <f>COUNTIF(P10:P15,"A")</f>
        <v>0</v>
      </c>
      <c r="Q37" s="5">
        <f>COUNTIF(Q10:Q15,"A")</f>
        <v>0</v>
      </c>
      <c r="R37" s="5">
        <f>COUNTIF(R10:R15,"A")</f>
        <v>0</v>
      </c>
      <c r="S37" s="97">
        <f>COUNTIF(S10:S15,"A")</f>
        <v>0</v>
      </c>
      <c r="T37" s="5">
        <f>COUNTIF(T10:T15,"A")</f>
        <v>0</v>
      </c>
      <c r="U37" s="5">
        <f>COUNTIF(U10:U15,"A")</f>
        <v>1</v>
      </c>
      <c r="V37" s="5">
        <f>COUNTIF(V10:V15,"A")</f>
        <v>1</v>
      </c>
      <c r="W37" s="5">
        <f>COUNTIF(W10:W15,"A")</f>
        <v>0</v>
      </c>
      <c r="X37" s="5">
        <f>COUNTIF(X10:X15,"A")</f>
        <v>0</v>
      </c>
      <c r="Y37" s="5">
        <f>COUNTIF(Y10:Y15,"A")</f>
        <v>0</v>
      </c>
      <c r="Z37" s="5">
        <f>COUNTIF(Z10:Z15,"A")</f>
        <v>0</v>
      </c>
      <c r="AA37" s="5">
        <f>COUNTIF(AA10:AA15,"A")</f>
        <v>0</v>
      </c>
      <c r="AB37" s="5">
        <f>COUNTIF(AB10:AB15,"A")</f>
        <v>0</v>
      </c>
      <c r="AC37" s="5">
        <f>COUNTIF(AC10:AC15,"A")</f>
        <v>0</v>
      </c>
      <c r="AD37" s="5">
        <f>COUNTIF(AD10:AD15,"A")</f>
        <v>0</v>
      </c>
      <c r="AE37" s="5">
        <f>COUNTIF(AE10:AE15,"A")</f>
        <v>0</v>
      </c>
      <c r="AF37" s="5">
        <f>COUNTIF(AF10:AF15,"A")</f>
        <v>0</v>
      </c>
      <c r="AG37" s="5">
        <f>COUNTIF(AG10:AG15,"A")</f>
        <v>0</v>
      </c>
      <c r="AH37" s="5">
        <f>COUNTIF(AH10:AH15,"A")</f>
        <v>0</v>
      </c>
      <c r="AI37" s="5">
        <f>COUNTIF(AI10:AI15,"A")</f>
        <v>0</v>
      </c>
      <c r="AJ37" s="5">
        <f>COUNTIF(AJ10:AJ15,"A")</f>
        <v>0</v>
      </c>
      <c r="AK37" s="5">
        <f>COUNTIF(AK10:AK15,"A")</f>
        <v>0</v>
      </c>
      <c r="AL37" s="5">
        <f>COUNTIF(AL10:AL15,"A")</f>
        <v>1</v>
      </c>
      <c r="AM37" s="5">
        <f>COUNTIF(AM10:AM15,"A")</f>
        <v>0</v>
      </c>
      <c r="AN37" s="5">
        <f>COUNTIF(AN10:AN15,"A")</f>
        <v>0</v>
      </c>
      <c r="AO37" s="5">
        <f>COUNTIF(AO10:AO15,"A")</f>
        <v>0</v>
      </c>
      <c r="AP37" s="5">
        <f>COUNTIF(AP10:AP15,"A")</f>
        <v>0</v>
      </c>
      <c r="AQ37" s="5">
        <f>COUNTIF(AQ10:AQ15,"A")</f>
        <v>0</v>
      </c>
      <c r="AR37" s="5">
        <f>COUNTIF(AR10:AR15,"A")</f>
        <v>0</v>
      </c>
      <c r="AS37" s="5">
        <f>COUNTIF(AS10:AS15,"A")</f>
        <v>0</v>
      </c>
      <c r="AT37" s="5">
        <f>COUNTIF(AT10:AT15,"A")</f>
        <v>0</v>
      </c>
      <c r="AU37" s="5">
        <f>COUNTIF(AU10:AU15,"A")</f>
        <v>0</v>
      </c>
      <c r="AV37" s="5">
        <f>COUNTIF(AV10:AV15,"A")</f>
        <v>1</v>
      </c>
      <c r="AW37" s="5">
        <f>COUNTIF(AW10:AW15,"A")</f>
        <v>1</v>
      </c>
      <c r="AX37" s="5">
        <f>COUNTIF(AX10:AX15,"A")</f>
        <v>0</v>
      </c>
      <c r="AY37" s="102">
        <f t="shared" si="36"/>
        <v>5</v>
      </c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6"/>
      <c r="BO37" s="20"/>
      <c r="BP37" s="20"/>
      <c r="BQ37" s="20"/>
      <c r="BR37" s="20"/>
      <c r="BS37" s="20"/>
      <c r="BT37" s="2"/>
      <c r="BU37" s="2"/>
      <c r="BV37" s="2"/>
      <c r="BW37" s="2"/>
      <c r="BX37" s="2"/>
      <c r="BY37" s="2"/>
      <c r="BZ37" s="2"/>
      <c r="CA37" s="2"/>
    </row>
    <row r="38" spans="1:79" ht="15.75" hidden="1" x14ac:dyDescent="0.25">
      <c r="A38" s="14"/>
      <c r="B38" s="14"/>
      <c r="C38" s="106" t="e">
        <v>#N/A</v>
      </c>
      <c r="D38" s="14"/>
      <c r="E38" s="120" t="s">
        <v>41</v>
      </c>
      <c r="F38" s="5">
        <f>COUNTIF(F10:F15,"GH")</f>
        <v>0</v>
      </c>
      <c r="G38" s="5">
        <f>COUNTIF(G10:G15,"GH")</f>
        <v>0</v>
      </c>
      <c r="H38" s="5">
        <f>COUNTIF(H10:H15,"GH")</f>
        <v>0</v>
      </c>
      <c r="I38" s="5">
        <f>COUNTIF(I10:I15,"GH")</f>
        <v>0</v>
      </c>
      <c r="J38" s="5">
        <f>COUNTIF(J10:J15,"GH")</f>
        <v>0</v>
      </c>
      <c r="K38" s="5">
        <f>COUNTIF(K10:K15,"GH")</f>
        <v>0</v>
      </c>
      <c r="L38" s="5">
        <f>COUNTIF(L10:L15,"GH")</f>
        <v>0</v>
      </c>
      <c r="M38" s="5">
        <f>COUNTIF(M10:M15,"GH")</f>
        <v>0</v>
      </c>
      <c r="N38" s="5">
        <f>COUNTIF(N10:N15,"GH")</f>
        <v>0</v>
      </c>
      <c r="O38" s="5">
        <f>COUNTIF(O10:O15,"GH")</f>
        <v>0</v>
      </c>
      <c r="P38" s="5">
        <f>COUNTIF(P10:P15,"GH")</f>
        <v>0</v>
      </c>
      <c r="Q38" s="5">
        <f>COUNTIF(Q10:Q15,"GH")</f>
        <v>0</v>
      </c>
      <c r="R38" s="5">
        <f>COUNTIF(R10:R15,"GH")</f>
        <v>0</v>
      </c>
      <c r="S38" s="97">
        <f>COUNTIF(S10:S15,"GH")</f>
        <v>0</v>
      </c>
      <c r="T38" s="5">
        <f>COUNTIF(T10:T15,"GH")</f>
        <v>0</v>
      </c>
      <c r="U38" s="5">
        <f>COUNTIF(U10:U15,"GH")</f>
        <v>0</v>
      </c>
      <c r="V38" s="5">
        <f>COUNTIF(V10:V15,"GH")</f>
        <v>0</v>
      </c>
      <c r="W38" s="5">
        <f>COUNTIF(W10:W15,"GH")</f>
        <v>0</v>
      </c>
      <c r="X38" s="5">
        <f>COUNTIF(X10:X15,"GH")</f>
        <v>0</v>
      </c>
      <c r="Y38" s="5">
        <f>COUNTIF(Y10:Y15,"GH")</f>
        <v>0</v>
      </c>
      <c r="Z38" s="5">
        <f>COUNTIF(Z10:Z15,"GH")</f>
        <v>0</v>
      </c>
      <c r="AA38" s="5">
        <f>COUNTIF(AA10:AA15,"GH")</f>
        <v>0</v>
      </c>
      <c r="AB38" s="5">
        <f>COUNTIF(AB10:AB15,"GH")</f>
        <v>0</v>
      </c>
      <c r="AC38" s="5">
        <f>COUNTIF(AC10:AC15,"GH")</f>
        <v>0</v>
      </c>
      <c r="AD38" s="5">
        <f>COUNTIF(AD10:AD15,"GH")</f>
        <v>0</v>
      </c>
      <c r="AE38" s="5">
        <f>COUNTIF(AE10:AE15,"GH")</f>
        <v>0</v>
      </c>
      <c r="AF38" s="5">
        <f>COUNTIF(AF10:AF15,"GH")</f>
        <v>0</v>
      </c>
      <c r="AG38" s="5">
        <f>COUNTIF(AG10:AG15,"GH")</f>
        <v>0</v>
      </c>
      <c r="AH38" s="5">
        <f>COUNTIF(AH10:AH15,"GH")</f>
        <v>0</v>
      </c>
      <c r="AI38" s="5">
        <f>COUNTIF(AI10:AI15,"GH")</f>
        <v>0</v>
      </c>
      <c r="AJ38" s="5">
        <f>COUNTIF(AJ10:AJ15,"GH")</f>
        <v>0</v>
      </c>
      <c r="AK38" s="5">
        <f>COUNTIF(AK10:AK15,"GH")</f>
        <v>0</v>
      </c>
      <c r="AL38" s="5">
        <f>COUNTIF(AL10:AL15,"GH")</f>
        <v>0</v>
      </c>
      <c r="AM38" s="5">
        <f>COUNTIF(AM10:AM15,"GH")</f>
        <v>0</v>
      </c>
      <c r="AN38" s="5">
        <f>COUNTIF(AN10:AN15,"GH")</f>
        <v>0</v>
      </c>
      <c r="AO38" s="5">
        <f>COUNTIF(AO10:AO15,"GH")</f>
        <v>0</v>
      </c>
      <c r="AP38" s="5">
        <f>COUNTIF(AP10:AP15,"GH")</f>
        <v>0</v>
      </c>
      <c r="AQ38" s="5">
        <f>COUNTIF(AQ10:AQ15,"GH")</f>
        <v>0</v>
      </c>
      <c r="AR38" s="5">
        <f>COUNTIF(AR10:AR15,"GH")</f>
        <v>0</v>
      </c>
      <c r="AS38" s="5">
        <f>COUNTIF(AS10:AS15,"GH")</f>
        <v>0</v>
      </c>
      <c r="AT38" s="5">
        <f>COUNTIF(AT10:AT15,"GH")</f>
        <v>0</v>
      </c>
      <c r="AU38" s="5">
        <f>COUNTIF(AU10:AU15,"GH")</f>
        <v>0</v>
      </c>
      <c r="AV38" s="5">
        <f>COUNTIF(AV10:AV15,"GH")</f>
        <v>0</v>
      </c>
      <c r="AW38" s="5">
        <f>COUNTIF(AW10:AW15,"GH")</f>
        <v>0</v>
      </c>
      <c r="AX38" s="5">
        <f>COUNTIF(AX10:AX15,"GH")</f>
        <v>0</v>
      </c>
      <c r="AY38" s="102">
        <f t="shared" si="36"/>
        <v>0</v>
      </c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6"/>
      <c r="BO38" s="20"/>
      <c r="BP38" s="20"/>
      <c r="BQ38" s="20"/>
      <c r="BR38" s="20"/>
      <c r="BS38" s="20"/>
      <c r="BT38" s="2"/>
      <c r="BU38" s="2"/>
      <c r="BV38" s="2"/>
      <c r="BW38" s="2"/>
      <c r="BX38" s="2"/>
      <c r="BY38" s="2"/>
      <c r="BZ38" s="2"/>
      <c r="CA38" s="2"/>
    </row>
    <row r="39" spans="1:79" ht="16.5" hidden="1" thickBot="1" x14ac:dyDescent="0.3">
      <c r="A39" s="14"/>
      <c r="B39" s="14"/>
      <c r="C39" s="106" t="e">
        <v>#N/A</v>
      </c>
      <c r="D39" s="14"/>
      <c r="E39" s="121" t="s">
        <v>31</v>
      </c>
      <c r="F39" s="77">
        <f t="shared" ref="F39:S39" si="37">SUM(F16:F35)</f>
        <v>3</v>
      </c>
      <c r="G39" s="77">
        <f t="shared" si="37"/>
        <v>2</v>
      </c>
      <c r="H39" s="77">
        <f t="shared" si="37"/>
        <v>3</v>
      </c>
      <c r="I39" s="77">
        <f t="shared" si="37"/>
        <v>4</v>
      </c>
      <c r="J39" s="77">
        <f t="shared" si="37"/>
        <v>4</v>
      </c>
      <c r="K39" s="77">
        <f t="shared" si="37"/>
        <v>3</v>
      </c>
      <c r="L39" s="77">
        <f t="shared" si="37"/>
        <v>3</v>
      </c>
      <c r="M39" s="77">
        <f t="shared" si="37"/>
        <v>3</v>
      </c>
      <c r="N39" s="77">
        <f t="shared" si="37"/>
        <v>2</v>
      </c>
      <c r="O39" s="77">
        <f t="shared" si="37"/>
        <v>4</v>
      </c>
      <c r="P39" s="77">
        <f t="shared" si="37"/>
        <v>4</v>
      </c>
      <c r="Q39" s="77">
        <f t="shared" si="37"/>
        <v>4</v>
      </c>
      <c r="R39" s="77">
        <f t="shared" si="37"/>
        <v>4</v>
      </c>
      <c r="S39" s="122">
        <f t="shared" si="37"/>
        <v>4</v>
      </c>
      <c r="T39" s="77">
        <f>SUM(T16:T35)+T38</f>
        <v>4</v>
      </c>
      <c r="U39" s="77">
        <f t="shared" ref="U39:AY39" si="38">SUM(U16:U35)+U38</f>
        <v>3</v>
      </c>
      <c r="V39" s="77">
        <f t="shared" si="38"/>
        <v>1</v>
      </c>
      <c r="W39" s="77">
        <f t="shared" si="38"/>
        <v>4</v>
      </c>
      <c r="X39" s="77">
        <f t="shared" si="38"/>
        <v>4</v>
      </c>
      <c r="Y39" s="77">
        <f t="shared" si="38"/>
        <v>4</v>
      </c>
      <c r="Z39" s="77">
        <f t="shared" si="38"/>
        <v>3</v>
      </c>
      <c r="AA39" s="77">
        <f t="shared" si="38"/>
        <v>3</v>
      </c>
      <c r="AB39" s="77">
        <f t="shared" si="38"/>
        <v>3</v>
      </c>
      <c r="AC39" s="77">
        <f t="shared" si="38"/>
        <v>3</v>
      </c>
      <c r="AD39" s="77">
        <f t="shared" si="38"/>
        <v>4</v>
      </c>
      <c r="AE39" s="77">
        <f t="shared" si="38"/>
        <v>4</v>
      </c>
      <c r="AF39" s="77">
        <f t="shared" si="38"/>
        <v>4</v>
      </c>
      <c r="AG39" s="77">
        <f t="shared" si="38"/>
        <v>4</v>
      </c>
      <c r="AH39" s="77">
        <f t="shared" si="38"/>
        <v>2</v>
      </c>
      <c r="AI39" s="77">
        <f t="shared" si="38"/>
        <v>3</v>
      </c>
      <c r="AJ39" s="77">
        <f t="shared" si="38"/>
        <v>4</v>
      </c>
      <c r="AK39" s="77">
        <f t="shared" si="38"/>
        <v>3</v>
      </c>
      <c r="AL39" s="77">
        <f t="shared" si="38"/>
        <v>3</v>
      </c>
      <c r="AM39" s="77">
        <f t="shared" si="38"/>
        <v>4</v>
      </c>
      <c r="AN39" s="77">
        <f t="shared" si="38"/>
        <v>4</v>
      </c>
      <c r="AO39" s="77">
        <f t="shared" si="38"/>
        <v>2</v>
      </c>
      <c r="AP39" s="77">
        <f t="shared" si="38"/>
        <v>4</v>
      </c>
      <c r="AQ39" s="77">
        <f t="shared" si="38"/>
        <v>3</v>
      </c>
      <c r="AR39" s="77">
        <f t="shared" si="38"/>
        <v>3</v>
      </c>
      <c r="AS39" s="77">
        <f t="shared" si="38"/>
        <v>4</v>
      </c>
      <c r="AT39" s="77">
        <f t="shared" si="38"/>
        <v>4</v>
      </c>
      <c r="AU39" s="77">
        <f t="shared" si="38"/>
        <v>3</v>
      </c>
      <c r="AV39" s="77">
        <f t="shared" si="38"/>
        <v>2</v>
      </c>
      <c r="AW39" s="77">
        <f t="shared" si="38"/>
        <v>2</v>
      </c>
      <c r="AX39" s="77">
        <f t="shared" si="38"/>
        <v>4</v>
      </c>
      <c r="AY39" s="123">
        <f t="shared" si="38"/>
        <v>102</v>
      </c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7"/>
      <c r="BK39" s="14"/>
      <c r="BL39" s="14"/>
      <c r="BM39" s="14"/>
      <c r="BN39" s="16"/>
      <c r="BO39" s="20"/>
      <c r="BP39" s="20"/>
      <c r="BQ39" s="20"/>
      <c r="BR39" s="20"/>
      <c r="BS39" s="20"/>
      <c r="BT39" s="2"/>
      <c r="BU39" s="2"/>
      <c r="BV39" s="2"/>
      <c r="BW39" s="2"/>
      <c r="BX39" s="2"/>
      <c r="BY39" s="2"/>
      <c r="BZ39" s="2"/>
      <c r="CA39" s="2"/>
    </row>
    <row r="40" spans="1:79" ht="15.75" hidden="1" x14ac:dyDescent="0.25">
      <c r="C40" s="106" t="e">
        <v>#N/A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</row>
    <row r="41" spans="1:79" ht="21.75" hidden="1" customHeight="1" x14ac:dyDescent="0.25">
      <c r="C41" s="106" t="e">
        <v>#N/A</v>
      </c>
      <c r="E41" s="24"/>
      <c r="F41" s="38">
        <f t="shared" ref="F41:AX41" si="39">F16+F22+F23</f>
        <v>0</v>
      </c>
      <c r="G41" s="38">
        <f t="shared" si="39"/>
        <v>0</v>
      </c>
      <c r="H41" s="38">
        <f t="shared" si="39"/>
        <v>1</v>
      </c>
      <c r="I41" s="38">
        <f t="shared" si="39"/>
        <v>2</v>
      </c>
      <c r="J41" s="38">
        <f t="shared" si="39"/>
        <v>2</v>
      </c>
      <c r="K41" s="38">
        <f t="shared" si="39"/>
        <v>1</v>
      </c>
      <c r="L41" s="38">
        <f t="shared" si="39"/>
        <v>1</v>
      </c>
      <c r="M41" s="38">
        <f t="shared" si="39"/>
        <v>3</v>
      </c>
      <c r="N41" s="38">
        <f t="shared" si="39"/>
        <v>2</v>
      </c>
      <c r="O41" s="38">
        <f t="shared" si="39"/>
        <v>3</v>
      </c>
      <c r="P41" s="38">
        <f t="shared" si="39"/>
        <v>3</v>
      </c>
      <c r="Q41" s="38">
        <f t="shared" si="39"/>
        <v>3</v>
      </c>
      <c r="R41" s="38">
        <f t="shared" si="39"/>
        <v>3</v>
      </c>
      <c r="S41" s="38">
        <f t="shared" si="39"/>
        <v>3</v>
      </c>
      <c r="T41" s="38">
        <f t="shared" si="39"/>
        <v>2</v>
      </c>
      <c r="U41" s="38">
        <f t="shared" si="39"/>
        <v>2</v>
      </c>
      <c r="V41" s="38">
        <f t="shared" si="39"/>
        <v>1</v>
      </c>
      <c r="W41" s="38">
        <f t="shared" si="39"/>
        <v>4</v>
      </c>
      <c r="X41" s="38">
        <f t="shared" si="39"/>
        <v>2</v>
      </c>
      <c r="Y41" s="38">
        <f t="shared" si="39"/>
        <v>2</v>
      </c>
      <c r="Z41" s="38">
        <f t="shared" si="39"/>
        <v>2</v>
      </c>
      <c r="AA41" s="38">
        <f t="shared" si="39"/>
        <v>2</v>
      </c>
      <c r="AB41" s="38">
        <f t="shared" si="39"/>
        <v>2</v>
      </c>
      <c r="AC41" s="38">
        <f t="shared" si="39"/>
        <v>2</v>
      </c>
      <c r="AD41" s="38">
        <f t="shared" si="39"/>
        <v>3</v>
      </c>
      <c r="AE41" s="38">
        <f t="shared" si="39"/>
        <v>3</v>
      </c>
      <c r="AF41" s="38">
        <f t="shared" si="39"/>
        <v>3</v>
      </c>
      <c r="AG41" s="38">
        <f t="shared" si="39"/>
        <v>3</v>
      </c>
      <c r="AH41" s="38">
        <f t="shared" si="39"/>
        <v>1</v>
      </c>
      <c r="AI41" s="38">
        <f t="shared" si="39"/>
        <v>2</v>
      </c>
      <c r="AJ41" s="38">
        <f t="shared" si="39"/>
        <v>2</v>
      </c>
      <c r="AK41" s="38">
        <f t="shared" si="39"/>
        <v>2</v>
      </c>
      <c r="AL41" s="38">
        <f t="shared" si="39"/>
        <v>2</v>
      </c>
      <c r="AM41" s="38">
        <f t="shared" si="39"/>
        <v>2</v>
      </c>
      <c r="AN41" s="38">
        <f t="shared" si="39"/>
        <v>3</v>
      </c>
      <c r="AO41" s="38">
        <f t="shared" si="39"/>
        <v>0</v>
      </c>
      <c r="AP41" s="38">
        <f t="shared" si="39"/>
        <v>3</v>
      </c>
      <c r="AQ41" s="38">
        <f t="shared" si="39"/>
        <v>3</v>
      </c>
      <c r="AR41" s="38">
        <f t="shared" si="39"/>
        <v>3</v>
      </c>
      <c r="AS41" s="38">
        <f t="shared" si="39"/>
        <v>4</v>
      </c>
      <c r="AT41" s="38">
        <f t="shared" si="39"/>
        <v>3</v>
      </c>
      <c r="AU41" s="38">
        <f t="shared" si="39"/>
        <v>1</v>
      </c>
      <c r="AV41" s="38">
        <f t="shared" si="39"/>
        <v>2</v>
      </c>
      <c r="AW41" s="38">
        <f t="shared" si="39"/>
        <v>2</v>
      </c>
      <c r="AX41" s="38">
        <f t="shared" si="39"/>
        <v>3</v>
      </c>
      <c r="AY41" s="68">
        <f t="shared" ref="AY41:AY55" si="40">SUM(F41:S41)</f>
        <v>27</v>
      </c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25"/>
      <c r="BK41" s="126"/>
      <c r="BL41" s="126"/>
      <c r="BM41" s="126"/>
    </row>
    <row r="42" spans="1:79" ht="15.75" hidden="1" x14ac:dyDescent="0.25">
      <c r="C42" s="106" t="e">
        <v>#N/A</v>
      </c>
      <c r="E42" s="24"/>
      <c r="F42" s="126">
        <f t="shared" ref="F42:AX42" si="41">F28+F31+F33+F21</f>
        <v>0</v>
      </c>
      <c r="G42" s="126">
        <f t="shared" si="41"/>
        <v>0</v>
      </c>
      <c r="H42" s="126">
        <f t="shared" si="41"/>
        <v>0</v>
      </c>
      <c r="I42" s="126">
        <f t="shared" si="41"/>
        <v>0</v>
      </c>
      <c r="J42" s="126">
        <f t="shared" si="41"/>
        <v>0</v>
      </c>
      <c r="K42" s="126">
        <f t="shared" si="41"/>
        <v>0</v>
      </c>
      <c r="L42" s="126">
        <f t="shared" si="41"/>
        <v>0</v>
      </c>
      <c r="M42" s="126">
        <f t="shared" si="41"/>
        <v>0</v>
      </c>
      <c r="N42" s="126">
        <f t="shared" si="41"/>
        <v>0</v>
      </c>
      <c r="O42" s="126">
        <f t="shared" si="41"/>
        <v>0</v>
      </c>
      <c r="P42" s="126">
        <f t="shared" si="41"/>
        <v>0</v>
      </c>
      <c r="Q42" s="126">
        <f t="shared" si="41"/>
        <v>0</v>
      </c>
      <c r="R42" s="126">
        <f t="shared" si="41"/>
        <v>0</v>
      </c>
      <c r="S42" s="126">
        <f t="shared" si="41"/>
        <v>0</v>
      </c>
      <c r="T42" s="126">
        <f t="shared" si="41"/>
        <v>0</v>
      </c>
      <c r="U42" s="126">
        <f t="shared" si="41"/>
        <v>0</v>
      </c>
      <c r="V42" s="126">
        <f t="shared" si="41"/>
        <v>0</v>
      </c>
      <c r="W42" s="126">
        <f t="shared" si="41"/>
        <v>0</v>
      </c>
      <c r="X42" s="126">
        <f t="shared" si="41"/>
        <v>0</v>
      </c>
      <c r="Y42" s="126">
        <f t="shared" si="41"/>
        <v>0</v>
      </c>
      <c r="Z42" s="126">
        <f t="shared" si="41"/>
        <v>0</v>
      </c>
      <c r="AA42" s="126">
        <f t="shared" si="41"/>
        <v>0</v>
      </c>
      <c r="AB42" s="126">
        <f t="shared" si="41"/>
        <v>0</v>
      </c>
      <c r="AC42" s="126">
        <f t="shared" si="41"/>
        <v>0</v>
      </c>
      <c r="AD42" s="126">
        <f t="shared" si="41"/>
        <v>0</v>
      </c>
      <c r="AE42" s="126">
        <f t="shared" si="41"/>
        <v>0</v>
      </c>
      <c r="AF42" s="126">
        <f t="shared" si="41"/>
        <v>0</v>
      </c>
      <c r="AG42" s="126">
        <f t="shared" si="41"/>
        <v>0</v>
      </c>
      <c r="AH42" s="126">
        <f t="shared" si="41"/>
        <v>0</v>
      </c>
      <c r="AI42" s="126">
        <f t="shared" si="41"/>
        <v>0</v>
      </c>
      <c r="AJ42" s="126">
        <f t="shared" si="41"/>
        <v>0</v>
      </c>
      <c r="AK42" s="126">
        <f t="shared" si="41"/>
        <v>0</v>
      </c>
      <c r="AL42" s="126">
        <f t="shared" si="41"/>
        <v>0</v>
      </c>
      <c r="AM42" s="126">
        <f t="shared" si="41"/>
        <v>0</v>
      </c>
      <c r="AN42" s="126">
        <f t="shared" si="41"/>
        <v>0</v>
      </c>
      <c r="AO42" s="126">
        <f t="shared" si="41"/>
        <v>0</v>
      </c>
      <c r="AP42" s="126">
        <f t="shared" si="41"/>
        <v>0</v>
      </c>
      <c r="AQ42" s="126">
        <f t="shared" si="41"/>
        <v>0</v>
      </c>
      <c r="AR42" s="126">
        <f t="shared" si="41"/>
        <v>0</v>
      </c>
      <c r="AS42" s="126">
        <f t="shared" si="41"/>
        <v>0</v>
      </c>
      <c r="AT42" s="126">
        <f t="shared" si="41"/>
        <v>0</v>
      </c>
      <c r="AU42" s="126">
        <f t="shared" si="41"/>
        <v>0</v>
      </c>
      <c r="AV42" s="126">
        <f t="shared" si="41"/>
        <v>0</v>
      </c>
      <c r="AW42" s="126">
        <f t="shared" si="41"/>
        <v>0</v>
      </c>
      <c r="AX42" s="126">
        <f t="shared" si="41"/>
        <v>0</v>
      </c>
      <c r="AY42" s="68">
        <f t="shared" si="40"/>
        <v>0</v>
      </c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25"/>
      <c r="BK42" s="126"/>
      <c r="BL42" s="126"/>
      <c r="BM42" s="126"/>
    </row>
    <row r="43" spans="1:79" ht="15.75" hidden="1" x14ac:dyDescent="0.25">
      <c r="C43" s="106" t="e">
        <v>#N/A</v>
      </c>
      <c r="E43" s="24"/>
      <c r="F43" s="38">
        <f t="shared" ref="F43:AX43" si="42">F42+F41</f>
        <v>0</v>
      </c>
      <c r="G43" s="38">
        <f t="shared" si="42"/>
        <v>0</v>
      </c>
      <c r="H43" s="38">
        <f t="shared" si="42"/>
        <v>1</v>
      </c>
      <c r="I43" s="38">
        <f t="shared" si="42"/>
        <v>2</v>
      </c>
      <c r="J43" s="38">
        <f t="shared" si="42"/>
        <v>2</v>
      </c>
      <c r="K43" s="38">
        <f t="shared" si="42"/>
        <v>1</v>
      </c>
      <c r="L43" s="38">
        <f t="shared" si="42"/>
        <v>1</v>
      </c>
      <c r="M43" s="38">
        <f t="shared" si="42"/>
        <v>3</v>
      </c>
      <c r="N43" s="38">
        <f t="shared" si="42"/>
        <v>2</v>
      </c>
      <c r="O43" s="38">
        <f t="shared" si="42"/>
        <v>3</v>
      </c>
      <c r="P43" s="38">
        <f t="shared" si="42"/>
        <v>3</v>
      </c>
      <c r="Q43" s="38">
        <f t="shared" si="42"/>
        <v>3</v>
      </c>
      <c r="R43" s="38">
        <f t="shared" si="42"/>
        <v>3</v>
      </c>
      <c r="S43" s="38">
        <f t="shared" si="42"/>
        <v>3</v>
      </c>
      <c r="T43" s="38">
        <f t="shared" si="42"/>
        <v>2</v>
      </c>
      <c r="U43" s="38">
        <f t="shared" si="42"/>
        <v>2</v>
      </c>
      <c r="V43" s="38">
        <f t="shared" si="42"/>
        <v>1</v>
      </c>
      <c r="W43" s="38">
        <f t="shared" si="42"/>
        <v>4</v>
      </c>
      <c r="X43" s="38">
        <f t="shared" si="42"/>
        <v>2</v>
      </c>
      <c r="Y43" s="38">
        <f t="shared" si="42"/>
        <v>2</v>
      </c>
      <c r="Z43" s="38">
        <f t="shared" si="42"/>
        <v>2</v>
      </c>
      <c r="AA43" s="38">
        <f t="shared" si="42"/>
        <v>2</v>
      </c>
      <c r="AB43" s="38">
        <f t="shared" si="42"/>
        <v>2</v>
      </c>
      <c r="AC43" s="38">
        <f t="shared" si="42"/>
        <v>2</v>
      </c>
      <c r="AD43" s="38">
        <f t="shared" si="42"/>
        <v>3</v>
      </c>
      <c r="AE43" s="38">
        <f t="shared" si="42"/>
        <v>3</v>
      </c>
      <c r="AF43" s="38">
        <f t="shared" si="42"/>
        <v>3</v>
      </c>
      <c r="AG43" s="38">
        <f t="shared" si="42"/>
        <v>3</v>
      </c>
      <c r="AH43" s="38">
        <f t="shared" si="42"/>
        <v>1</v>
      </c>
      <c r="AI43" s="38">
        <f t="shared" si="42"/>
        <v>2</v>
      </c>
      <c r="AJ43" s="38">
        <f t="shared" si="42"/>
        <v>2</v>
      </c>
      <c r="AK43" s="38">
        <f t="shared" si="42"/>
        <v>2</v>
      </c>
      <c r="AL43" s="38">
        <f t="shared" si="42"/>
        <v>2</v>
      </c>
      <c r="AM43" s="38">
        <f t="shared" si="42"/>
        <v>2</v>
      </c>
      <c r="AN43" s="38">
        <f t="shared" si="42"/>
        <v>3</v>
      </c>
      <c r="AO43" s="38">
        <f t="shared" si="42"/>
        <v>0</v>
      </c>
      <c r="AP43" s="38">
        <f t="shared" si="42"/>
        <v>3</v>
      </c>
      <c r="AQ43" s="38">
        <f t="shared" si="42"/>
        <v>3</v>
      </c>
      <c r="AR43" s="38">
        <f t="shared" si="42"/>
        <v>3</v>
      </c>
      <c r="AS43" s="38">
        <f t="shared" si="42"/>
        <v>4</v>
      </c>
      <c r="AT43" s="38">
        <f t="shared" si="42"/>
        <v>3</v>
      </c>
      <c r="AU43" s="38">
        <f t="shared" si="42"/>
        <v>1</v>
      </c>
      <c r="AV43" s="38">
        <f t="shared" si="42"/>
        <v>2</v>
      </c>
      <c r="AW43" s="38">
        <f t="shared" si="42"/>
        <v>2</v>
      </c>
      <c r="AX43" s="38">
        <f t="shared" si="42"/>
        <v>3</v>
      </c>
      <c r="AY43" s="68">
        <f t="shared" si="40"/>
        <v>27</v>
      </c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25"/>
      <c r="BK43" s="126"/>
      <c r="BL43" s="126"/>
      <c r="BM43" s="126"/>
    </row>
    <row r="44" spans="1:79" ht="15.75" hidden="1" x14ac:dyDescent="0.25">
      <c r="C44" s="106" t="e">
        <v>#N/A</v>
      </c>
      <c r="E44" s="24"/>
      <c r="F44" s="126">
        <f t="shared" ref="F44:AX44" si="43">F19+F25+F26</f>
        <v>0</v>
      </c>
      <c r="G44" s="126">
        <f t="shared" si="43"/>
        <v>0</v>
      </c>
      <c r="H44" s="126">
        <f t="shared" si="43"/>
        <v>0</v>
      </c>
      <c r="I44" s="126">
        <f t="shared" si="43"/>
        <v>0</v>
      </c>
      <c r="J44" s="126">
        <f t="shared" si="43"/>
        <v>0</v>
      </c>
      <c r="K44" s="126">
        <f t="shared" si="43"/>
        <v>0</v>
      </c>
      <c r="L44" s="126">
        <f t="shared" si="43"/>
        <v>0</v>
      </c>
      <c r="M44" s="126">
        <f t="shared" si="43"/>
        <v>0</v>
      </c>
      <c r="N44" s="126">
        <f t="shared" si="43"/>
        <v>0</v>
      </c>
      <c r="O44" s="126">
        <f t="shared" si="43"/>
        <v>0</v>
      </c>
      <c r="P44" s="126">
        <f t="shared" si="43"/>
        <v>0</v>
      </c>
      <c r="Q44" s="126">
        <f t="shared" si="43"/>
        <v>0</v>
      </c>
      <c r="R44" s="126">
        <f t="shared" si="43"/>
        <v>0</v>
      </c>
      <c r="S44" s="126">
        <f t="shared" si="43"/>
        <v>0</v>
      </c>
      <c r="T44" s="126">
        <f t="shared" si="43"/>
        <v>0</v>
      </c>
      <c r="U44" s="126">
        <f t="shared" si="43"/>
        <v>0</v>
      </c>
      <c r="V44" s="126">
        <f t="shared" si="43"/>
        <v>0</v>
      </c>
      <c r="W44" s="126">
        <f t="shared" si="43"/>
        <v>0</v>
      </c>
      <c r="X44" s="126">
        <f t="shared" si="43"/>
        <v>0</v>
      </c>
      <c r="Y44" s="126">
        <f t="shared" si="43"/>
        <v>0</v>
      </c>
      <c r="Z44" s="126">
        <f t="shared" si="43"/>
        <v>0</v>
      </c>
      <c r="AA44" s="126">
        <f t="shared" si="43"/>
        <v>0</v>
      </c>
      <c r="AB44" s="126">
        <f t="shared" si="43"/>
        <v>0</v>
      </c>
      <c r="AC44" s="126">
        <f t="shared" si="43"/>
        <v>0</v>
      </c>
      <c r="AD44" s="126">
        <f t="shared" si="43"/>
        <v>0</v>
      </c>
      <c r="AE44" s="126">
        <f t="shared" si="43"/>
        <v>0</v>
      </c>
      <c r="AF44" s="126">
        <f t="shared" si="43"/>
        <v>0</v>
      </c>
      <c r="AG44" s="126">
        <f t="shared" si="43"/>
        <v>0</v>
      </c>
      <c r="AH44" s="126">
        <f t="shared" si="43"/>
        <v>0</v>
      </c>
      <c r="AI44" s="126">
        <f t="shared" si="43"/>
        <v>0</v>
      </c>
      <c r="AJ44" s="126">
        <f t="shared" si="43"/>
        <v>0</v>
      </c>
      <c r="AK44" s="126">
        <f t="shared" si="43"/>
        <v>0</v>
      </c>
      <c r="AL44" s="126">
        <f t="shared" si="43"/>
        <v>0</v>
      </c>
      <c r="AM44" s="126">
        <f t="shared" si="43"/>
        <v>0</v>
      </c>
      <c r="AN44" s="126">
        <f t="shared" si="43"/>
        <v>0</v>
      </c>
      <c r="AO44" s="126">
        <f t="shared" si="43"/>
        <v>0</v>
      </c>
      <c r="AP44" s="126">
        <f t="shared" si="43"/>
        <v>0</v>
      </c>
      <c r="AQ44" s="126">
        <f t="shared" si="43"/>
        <v>0</v>
      </c>
      <c r="AR44" s="126">
        <f t="shared" si="43"/>
        <v>0</v>
      </c>
      <c r="AS44" s="126">
        <f t="shared" si="43"/>
        <v>0</v>
      </c>
      <c r="AT44" s="126">
        <f t="shared" si="43"/>
        <v>0</v>
      </c>
      <c r="AU44" s="126">
        <f t="shared" si="43"/>
        <v>0</v>
      </c>
      <c r="AV44" s="126">
        <f t="shared" si="43"/>
        <v>0</v>
      </c>
      <c r="AW44" s="126">
        <f t="shared" si="43"/>
        <v>0</v>
      </c>
      <c r="AX44" s="126">
        <f t="shared" si="43"/>
        <v>0</v>
      </c>
      <c r="AY44" s="68">
        <f t="shared" si="40"/>
        <v>0</v>
      </c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25"/>
      <c r="BK44" s="126"/>
      <c r="BL44" s="126"/>
      <c r="BM44" s="126"/>
    </row>
    <row r="45" spans="1:79" ht="15.75" hidden="1" x14ac:dyDescent="0.25">
      <c r="C45" s="106" t="e">
        <v>#N/A</v>
      </c>
      <c r="E45" s="24"/>
      <c r="F45" s="38">
        <f t="shared" ref="F45:AX45" si="44">F34+F27+F35</f>
        <v>0</v>
      </c>
      <c r="G45" s="38">
        <f t="shared" si="44"/>
        <v>0</v>
      </c>
      <c r="H45" s="38">
        <f t="shared" si="44"/>
        <v>0</v>
      </c>
      <c r="I45" s="38">
        <f t="shared" si="44"/>
        <v>0</v>
      </c>
      <c r="J45" s="38">
        <f t="shared" si="44"/>
        <v>0</v>
      </c>
      <c r="K45" s="38">
        <f t="shared" si="44"/>
        <v>0</v>
      </c>
      <c r="L45" s="38">
        <f t="shared" si="44"/>
        <v>0</v>
      </c>
      <c r="M45" s="38">
        <f t="shared" si="44"/>
        <v>0</v>
      </c>
      <c r="N45" s="38">
        <f t="shared" si="44"/>
        <v>0</v>
      </c>
      <c r="O45" s="38">
        <f t="shared" si="44"/>
        <v>0</v>
      </c>
      <c r="P45" s="38">
        <f t="shared" si="44"/>
        <v>0</v>
      </c>
      <c r="Q45" s="38">
        <f t="shared" si="44"/>
        <v>0</v>
      </c>
      <c r="R45" s="38">
        <f t="shared" si="44"/>
        <v>0</v>
      </c>
      <c r="S45" s="38">
        <f t="shared" si="44"/>
        <v>0</v>
      </c>
      <c r="T45" s="38">
        <f t="shared" si="44"/>
        <v>0</v>
      </c>
      <c r="U45" s="38">
        <f t="shared" si="44"/>
        <v>0</v>
      </c>
      <c r="V45" s="38">
        <f t="shared" si="44"/>
        <v>0</v>
      </c>
      <c r="W45" s="38">
        <f t="shared" si="44"/>
        <v>0</v>
      </c>
      <c r="X45" s="38">
        <f t="shared" si="44"/>
        <v>0</v>
      </c>
      <c r="Y45" s="38">
        <f t="shared" si="44"/>
        <v>0</v>
      </c>
      <c r="Z45" s="38">
        <f t="shared" si="44"/>
        <v>0</v>
      </c>
      <c r="AA45" s="38">
        <f t="shared" si="44"/>
        <v>0</v>
      </c>
      <c r="AB45" s="38">
        <f t="shared" si="44"/>
        <v>0</v>
      </c>
      <c r="AC45" s="38">
        <f t="shared" si="44"/>
        <v>0</v>
      </c>
      <c r="AD45" s="38">
        <f t="shared" si="44"/>
        <v>0</v>
      </c>
      <c r="AE45" s="38">
        <f t="shared" si="44"/>
        <v>0</v>
      </c>
      <c r="AF45" s="38">
        <f t="shared" si="44"/>
        <v>0</v>
      </c>
      <c r="AG45" s="38">
        <f t="shared" si="44"/>
        <v>0</v>
      </c>
      <c r="AH45" s="38">
        <f t="shared" si="44"/>
        <v>0</v>
      </c>
      <c r="AI45" s="38">
        <f t="shared" si="44"/>
        <v>0</v>
      </c>
      <c r="AJ45" s="38">
        <f t="shared" si="44"/>
        <v>0</v>
      </c>
      <c r="AK45" s="38">
        <f t="shared" si="44"/>
        <v>0</v>
      </c>
      <c r="AL45" s="38">
        <f t="shared" si="44"/>
        <v>0</v>
      </c>
      <c r="AM45" s="38">
        <f t="shared" si="44"/>
        <v>0</v>
      </c>
      <c r="AN45" s="38">
        <f t="shared" si="44"/>
        <v>0</v>
      </c>
      <c r="AO45" s="38">
        <f t="shared" si="44"/>
        <v>0</v>
      </c>
      <c r="AP45" s="38">
        <f t="shared" si="44"/>
        <v>0</v>
      </c>
      <c r="AQ45" s="38">
        <f t="shared" si="44"/>
        <v>0</v>
      </c>
      <c r="AR45" s="38">
        <f t="shared" si="44"/>
        <v>0</v>
      </c>
      <c r="AS45" s="38">
        <f t="shared" si="44"/>
        <v>0</v>
      </c>
      <c r="AT45" s="38">
        <f t="shared" si="44"/>
        <v>0</v>
      </c>
      <c r="AU45" s="38">
        <f t="shared" si="44"/>
        <v>0</v>
      </c>
      <c r="AV45" s="38">
        <f t="shared" si="44"/>
        <v>0</v>
      </c>
      <c r="AW45" s="38">
        <f t="shared" si="44"/>
        <v>0</v>
      </c>
      <c r="AX45" s="38">
        <f t="shared" si="44"/>
        <v>0</v>
      </c>
      <c r="AY45" s="68">
        <f t="shared" si="40"/>
        <v>0</v>
      </c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25"/>
      <c r="BK45" s="126"/>
      <c r="BL45" s="126"/>
      <c r="BM45" s="126"/>
    </row>
    <row r="46" spans="1:79" ht="15.75" hidden="1" x14ac:dyDescent="0.25">
      <c r="C46" s="106" t="e">
        <v>#N/A</v>
      </c>
      <c r="E46" s="24"/>
      <c r="F46" s="38">
        <f t="shared" ref="F46:AX46" si="45">F45+F44</f>
        <v>0</v>
      </c>
      <c r="G46" s="38">
        <f t="shared" si="45"/>
        <v>0</v>
      </c>
      <c r="H46" s="38">
        <f t="shared" si="45"/>
        <v>0</v>
      </c>
      <c r="I46" s="38">
        <f t="shared" si="45"/>
        <v>0</v>
      </c>
      <c r="J46" s="38">
        <f t="shared" si="45"/>
        <v>0</v>
      </c>
      <c r="K46" s="38">
        <f t="shared" si="45"/>
        <v>0</v>
      </c>
      <c r="L46" s="38">
        <f t="shared" si="45"/>
        <v>0</v>
      </c>
      <c r="M46" s="38">
        <f t="shared" si="45"/>
        <v>0</v>
      </c>
      <c r="N46" s="38">
        <f t="shared" si="45"/>
        <v>0</v>
      </c>
      <c r="O46" s="38">
        <f t="shared" si="45"/>
        <v>0</v>
      </c>
      <c r="P46" s="38">
        <f t="shared" si="45"/>
        <v>0</v>
      </c>
      <c r="Q46" s="38">
        <f t="shared" si="45"/>
        <v>0</v>
      </c>
      <c r="R46" s="38">
        <f t="shared" si="45"/>
        <v>0</v>
      </c>
      <c r="S46" s="38">
        <f t="shared" si="45"/>
        <v>0</v>
      </c>
      <c r="T46" s="38">
        <f t="shared" si="45"/>
        <v>0</v>
      </c>
      <c r="U46" s="38">
        <f t="shared" si="45"/>
        <v>0</v>
      </c>
      <c r="V46" s="38">
        <f t="shared" si="45"/>
        <v>0</v>
      </c>
      <c r="W46" s="38">
        <f t="shared" si="45"/>
        <v>0</v>
      </c>
      <c r="X46" s="38">
        <f t="shared" si="45"/>
        <v>0</v>
      </c>
      <c r="Y46" s="38">
        <f t="shared" si="45"/>
        <v>0</v>
      </c>
      <c r="Z46" s="38">
        <f t="shared" si="45"/>
        <v>0</v>
      </c>
      <c r="AA46" s="38">
        <f t="shared" si="45"/>
        <v>0</v>
      </c>
      <c r="AB46" s="38">
        <f t="shared" si="45"/>
        <v>0</v>
      </c>
      <c r="AC46" s="38">
        <f t="shared" si="45"/>
        <v>0</v>
      </c>
      <c r="AD46" s="38">
        <f t="shared" si="45"/>
        <v>0</v>
      </c>
      <c r="AE46" s="38">
        <f t="shared" si="45"/>
        <v>0</v>
      </c>
      <c r="AF46" s="38">
        <f t="shared" si="45"/>
        <v>0</v>
      </c>
      <c r="AG46" s="38">
        <f t="shared" si="45"/>
        <v>0</v>
      </c>
      <c r="AH46" s="38">
        <f t="shared" si="45"/>
        <v>0</v>
      </c>
      <c r="AI46" s="38">
        <f t="shared" si="45"/>
        <v>0</v>
      </c>
      <c r="AJ46" s="38">
        <f t="shared" si="45"/>
        <v>0</v>
      </c>
      <c r="AK46" s="38">
        <f t="shared" si="45"/>
        <v>0</v>
      </c>
      <c r="AL46" s="38">
        <f t="shared" si="45"/>
        <v>0</v>
      </c>
      <c r="AM46" s="38">
        <f t="shared" si="45"/>
        <v>0</v>
      </c>
      <c r="AN46" s="38">
        <f t="shared" si="45"/>
        <v>0</v>
      </c>
      <c r="AO46" s="38">
        <f t="shared" si="45"/>
        <v>0</v>
      </c>
      <c r="AP46" s="38">
        <f t="shared" si="45"/>
        <v>0</v>
      </c>
      <c r="AQ46" s="38">
        <f t="shared" si="45"/>
        <v>0</v>
      </c>
      <c r="AR46" s="38">
        <f t="shared" si="45"/>
        <v>0</v>
      </c>
      <c r="AS46" s="38">
        <f t="shared" si="45"/>
        <v>0</v>
      </c>
      <c r="AT46" s="38">
        <f t="shared" si="45"/>
        <v>0</v>
      </c>
      <c r="AU46" s="38">
        <f t="shared" si="45"/>
        <v>0</v>
      </c>
      <c r="AV46" s="38">
        <f t="shared" si="45"/>
        <v>0</v>
      </c>
      <c r="AW46" s="38">
        <f t="shared" si="45"/>
        <v>0</v>
      </c>
      <c r="AX46" s="38">
        <f t="shared" si="45"/>
        <v>0</v>
      </c>
      <c r="AY46" s="68">
        <f t="shared" si="40"/>
        <v>0</v>
      </c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25"/>
      <c r="BK46" s="126"/>
      <c r="BL46" s="126"/>
      <c r="BM46" s="126"/>
    </row>
    <row r="47" spans="1:79" ht="15.75" hidden="1" x14ac:dyDescent="0.25">
      <c r="C47" s="106" t="e">
        <v>#N/A</v>
      </c>
      <c r="E47" s="24"/>
      <c r="F47" s="126">
        <f t="shared" ref="F47:AX47" si="46">F17+F24</f>
        <v>3</v>
      </c>
      <c r="G47" s="126">
        <f t="shared" si="46"/>
        <v>2</v>
      </c>
      <c r="H47" s="126">
        <f t="shared" si="46"/>
        <v>2</v>
      </c>
      <c r="I47" s="126">
        <f t="shared" si="46"/>
        <v>2</v>
      </c>
      <c r="J47" s="126">
        <f t="shared" si="46"/>
        <v>2</v>
      </c>
      <c r="K47" s="126">
        <f t="shared" si="46"/>
        <v>2</v>
      </c>
      <c r="L47" s="126">
        <f t="shared" si="46"/>
        <v>2</v>
      </c>
      <c r="M47" s="126">
        <f t="shared" si="46"/>
        <v>0</v>
      </c>
      <c r="N47" s="126">
        <f t="shared" si="46"/>
        <v>0</v>
      </c>
      <c r="O47" s="126">
        <f t="shared" si="46"/>
        <v>1</v>
      </c>
      <c r="P47" s="126">
        <f t="shared" si="46"/>
        <v>1</v>
      </c>
      <c r="Q47" s="126">
        <f t="shared" si="46"/>
        <v>1</v>
      </c>
      <c r="R47" s="126">
        <f t="shared" si="46"/>
        <v>1</v>
      </c>
      <c r="S47" s="126">
        <f t="shared" si="46"/>
        <v>1</v>
      </c>
      <c r="T47" s="126">
        <f t="shared" si="46"/>
        <v>2</v>
      </c>
      <c r="U47" s="126">
        <f t="shared" si="46"/>
        <v>1</v>
      </c>
      <c r="V47" s="126">
        <f t="shared" si="46"/>
        <v>0</v>
      </c>
      <c r="W47" s="126">
        <f t="shared" si="46"/>
        <v>0</v>
      </c>
      <c r="X47" s="126">
        <f t="shared" si="46"/>
        <v>2</v>
      </c>
      <c r="Y47" s="126">
        <f t="shared" si="46"/>
        <v>2</v>
      </c>
      <c r="Z47" s="126">
        <f t="shared" si="46"/>
        <v>1</v>
      </c>
      <c r="AA47" s="126">
        <f t="shared" si="46"/>
        <v>1</v>
      </c>
      <c r="AB47" s="126">
        <f t="shared" si="46"/>
        <v>1</v>
      </c>
      <c r="AC47" s="126">
        <f t="shared" si="46"/>
        <v>1</v>
      </c>
      <c r="AD47" s="126">
        <f t="shared" si="46"/>
        <v>1</v>
      </c>
      <c r="AE47" s="126">
        <f t="shared" si="46"/>
        <v>1</v>
      </c>
      <c r="AF47" s="126">
        <f t="shared" si="46"/>
        <v>1</v>
      </c>
      <c r="AG47" s="126">
        <f t="shared" si="46"/>
        <v>1</v>
      </c>
      <c r="AH47" s="126">
        <f t="shared" si="46"/>
        <v>0</v>
      </c>
      <c r="AI47" s="126">
        <f t="shared" si="46"/>
        <v>1</v>
      </c>
      <c r="AJ47" s="126">
        <f t="shared" si="46"/>
        <v>2</v>
      </c>
      <c r="AK47" s="126">
        <f t="shared" si="46"/>
        <v>1</v>
      </c>
      <c r="AL47" s="126">
        <f t="shared" si="46"/>
        <v>1</v>
      </c>
      <c r="AM47" s="126">
        <f t="shared" si="46"/>
        <v>2</v>
      </c>
      <c r="AN47" s="126">
        <f t="shared" si="46"/>
        <v>1</v>
      </c>
      <c r="AO47" s="126">
        <f t="shared" si="46"/>
        <v>2</v>
      </c>
      <c r="AP47" s="126">
        <f t="shared" si="46"/>
        <v>1</v>
      </c>
      <c r="AQ47" s="126">
        <f t="shared" si="46"/>
        <v>0</v>
      </c>
      <c r="AR47" s="126">
        <f t="shared" si="46"/>
        <v>0</v>
      </c>
      <c r="AS47" s="126">
        <f t="shared" si="46"/>
        <v>0</v>
      </c>
      <c r="AT47" s="126">
        <f t="shared" si="46"/>
        <v>0</v>
      </c>
      <c r="AU47" s="126">
        <f t="shared" si="46"/>
        <v>1</v>
      </c>
      <c r="AV47" s="126">
        <f t="shared" si="46"/>
        <v>0</v>
      </c>
      <c r="AW47" s="126">
        <f t="shared" si="46"/>
        <v>0</v>
      </c>
      <c r="AX47" s="126">
        <f t="shared" si="46"/>
        <v>0</v>
      </c>
      <c r="AY47" s="68">
        <f t="shared" si="40"/>
        <v>20</v>
      </c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25"/>
      <c r="BK47" s="126"/>
      <c r="BL47" s="126"/>
      <c r="BM47" s="126"/>
    </row>
    <row r="48" spans="1:79" ht="15.75" hidden="1" x14ac:dyDescent="0.25">
      <c r="C48" s="106" t="e">
        <v>#N/A</v>
      </c>
      <c r="E48" s="24"/>
      <c r="F48" s="126">
        <f t="shared" ref="F48:AX48" si="47">F22+F25+F34+F32+F31+F30</f>
        <v>0</v>
      </c>
      <c r="G48" s="126">
        <f t="shared" si="47"/>
        <v>0</v>
      </c>
      <c r="H48" s="126">
        <f t="shared" si="47"/>
        <v>0</v>
      </c>
      <c r="I48" s="126">
        <f t="shared" si="47"/>
        <v>0</v>
      </c>
      <c r="J48" s="126">
        <f t="shared" si="47"/>
        <v>0</v>
      </c>
      <c r="K48" s="126">
        <f t="shared" si="47"/>
        <v>0</v>
      </c>
      <c r="L48" s="126">
        <f t="shared" si="47"/>
        <v>0</v>
      </c>
      <c r="M48" s="126">
        <f t="shared" si="47"/>
        <v>0</v>
      </c>
      <c r="N48" s="126">
        <f t="shared" si="47"/>
        <v>0</v>
      </c>
      <c r="O48" s="126">
        <f t="shared" si="47"/>
        <v>0</v>
      </c>
      <c r="P48" s="126">
        <f t="shared" si="47"/>
        <v>0</v>
      </c>
      <c r="Q48" s="126">
        <f t="shared" si="47"/>
        <v>0</v>
      </c>
      <c r="R48" s="126">
        <f t="shared" si="47"/>
        <v>0</v>
      </c>
      <c r="S48" s="126">
        <f t="shared" si="47"/>
        <v>0</v>
      </c>
      <c r="T48" s="126">
        <f t="shared" si="47"/>
        <v>0</v>
      </c>
      <c r="U48" s="126">
        <f t="shared" si="47"/>
        <v>0</v>
      </c>
      <c r="V48" s="126">
        <f t="shared" si="47"/>
        <v>0</v>
      </c>
      <c r="W48" s="126">
        <f t="shared" si="47"/>
        <v>0</v>
      </c>
      <c r="X48" s="126">
        <f t="shared" si="47"/>
        <v>0</v>
      </c>
      <c r="Y48" s="126">
        <f t="shared" si="47"/>
        <v>0</v>
      </c>
      <c r="Z48" s="126">
        <f t="shared" si="47"/>
        <v>0</v>
      </c>
      <c r="AA48" s="126">
        <f t="shared" si="47"/>
        <v>0</v>
      </c>
      <c r="AB48" s="126">
        <f t="shared" si="47"/>
        <v>0</v>
      </c>
      <c r="AC48" s="126">
        <f t="shared" si="47"/>
        <v>0</v>
      </c>
      <c r="AD48" s="126">
        <f t="shared" si="47"/>
        <v>0</v>
      </c>
      <c r="AE48" s="126">
        <f t="shared" si="47"/>
        <v>0</v>
      </c>
      <c r="AF48" s="126">
        <f t="shared" si="47"/>
        <v>0</v>
      </c>
      <c r="AG48" s="126">
        <f t="shared" si="47"/>
        <v>0</v>
      </c>
      <c r="AH48" s="126">
        <f t="shared" si="47"/>
        <v>0</v>
      </c>
      <c r="AI48" s="126">
        <f t="shared" si="47"/>
        <v>0</v>
      </c>
      <c r="AJ48" s="126">
        <f t="shared" si="47"/>
        <v>0</v>
      </c>
      <c r="AK48" s="126">
        <f t="shared" si="47"/>
        <v>0</v>
      </c>
      <c r="AL48" s="126">
        <f t="shared" si="47"/>
        <v>0</v>
      </c>
      <c r="AM48" s="126">
        <f t="shared" si="47"/>
        <v>0</v>
      </c>
      <c r="AN48" s="126">
        <f t="shared" si="47"/>
        <v>0</v>
      </c>
      <c r="AO48" s="126">
        <f t="shared" si="47"/>
        <v>0</v>
      </c>
      <c r="AP48" s="126">
        <f t="shared" si="47"/>
        <v>0</v>
      </c>
      <c r="AQ48" s="126">
        <f t="shared" si="47"/>
        <v>0</v>
      </c>
      <c r="AR48" s="126">
        <f t="shared" si="47"/>
        <v>0</v>
      </c>
      <c r="AS48" s="126">
        <f t="shared" si="47"/>
        <v>4</v>
      </c>
      <c r="AT48" s="126">
        <f t="shared" si="47"/>
        <v>0</v>
      </c>
      <c r="AU48" s="126">
        <f t="shared" si="47"/>
        <v>0</v>
      </c>
      <c r="AV48" s="126">
        <f t="shared" si="47"/>
        <v>0</v>
      </c>
      <c r="AW48" s="126">
        <f t="shared" si="47"/>
        <v>0</v>
      </c>
      <c r="AX48" s="126">
        <f t="shared" si="47"/>
        <v>0</v>
      </c>
      <c r="AY48" s="68">
        <f t="shared" si="40"/>
        <v>0</v>
      </c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25"/>
      <c r="BK48" s="126"/>
      <c r="BL48" s="126"/>
      <c r="BM48" s="126"/>
    </row>
    <row r="49" spans="3:76" ht="15.75" hidden="1" x14ac:dyDescent="0.25">
      <c r="C49" s="106" t="e">
        <v>#N/A</v>
      </c>
      <c r="F49" s="38">
        <f t="shared" ref="F49:AX49" si="48">F48+F47</f>
        <v>3</v>
      </c>
      <c r="G49" s="38">
        <f t="shared" si="48"/>
        <v>2</v>
      </c>
      <c r="H49" s="38">
        <f t="shared" si="48"/>
        <v>2</v>
      </c>
      <c r="I49" s="38">
        <f t="shared" si="48"/>
        <v>2</v>
      </c>
      <c r="J49" s="38">
        <f t="shared" si="48"/>
        <v>2</v>
      </c>
      <c r="K49" s="38">
        <f t="shared" si="48"/>
        <v>2</v>
      </c>
      <c r="L49" s="38">
        <f t="shared" si="48"/>
        <v>2</v>
      </c>
      <c r="M49" s="38">
        <f t="shared" si="48"/>
        <v>0</v>
      </c>
      <c r="N49" s="38">
        <f t="shared" si="48"/>
        <v>0</v>
      </c>
      <c r="O49" s="38">
        <f t="shared" si="48"/>
        <v>1</v>
      </c>
      <c r="P49" s="38">
        <f t="shared" si="48"/>
        <v>1</v>
      </c>
      <c r="Q49" s="38">
        <f t="shared" si="48"/>
        <v>1</v>
      </c>
      <c r="R49" s="38">
        <f t="shared" si="48"/>
        <v>1</v>
      </c>
      <c r="S49" s="38">
        <f t="shared" si="48"/>
        <v>1</v>
      </c>
      <c r="T49" s="38">
        <f t="shared" si="48"/>
        <v>2</v>
      </c>
      <c r="U49" s="38">
        <f t="shared" si="48"/>
        <v>1</v>
      </c>
      <c r="V49" s="38">
        <f t="shared" si="48"/>
        <v>0</v>
      </c>
      <c r="W49" s="38">
        <f t="shared" si="48"/>
        <v>0</v>
      </c>
      <c r="X49" s="38">
        <f t="shared" si="48"/>
        <v>2</v>
      </c>
      <c r="Y49" s="38">
        <f t="shared" si="48"/>
        <v>2</v>
      </c>
      <c r="Z49" s="38">
        <f t="shared" si="48"/>
        <v>1</v>
      </c>
      <c r="AA49" s="38">
        <f t="shared" si="48"/>
        <v>1</v>
      </c>
      <c r="AB49" s="38">
        <f t="shared" si="48"/>
        <v>1</v>
      </c>
      <c r="AC49" s="38">
        <f t="shared" si="48"/>
        <v>1</v>
      </c>
      <c r="AD49" s="38">
        <f t="shared" si="48"/>
        <v>1</v>
      </c>
      <c r="AE49" s="38">
        <f t="shared" si="48"/>
        <v>1</v>
      </c>
      <c r="AF49" s="38">
        <f t="shared" si="48"/>
        <v>1</v>
      </c>
      <c r="AG49" s="38">
        <f t="shared" si="48"/>
        <v>1</v>
      </c>
      <c r="AH49" s="38">
        <f t="shared" si="48"/>
        <v>0</v>
      </c>
      <c r="AI49" s="38">
        <f t="shared" si="48"/>
        <v>1</v>
      </c>
      <c r="AJ49" s="38">
        <f t="shared" si="48"/>
        <v>2</v>
      </c>
      <c r="AK49" s="38">
        <f t="shared" si="48"/>
        <v>1</v>
      </c>
      <c r="AL49" s="38">
        <f t="shared" si="48"/>
        <v>1</v>
      </c>
      <c r="AM49" s="38">
        <f t="shared" si="48"/>
        <v>2</v>
      </c>
      <c r="AN49" s="38">
        <f t="shared" si="48"/>
        <v>1</v>
      </c>
      <c r="AO49" s="38">
        <f t="shared" si="48"/>
        <v>2</v>
      </c>
      <c r="AP49" s="38">
        <f t="shared" si="48"/>
        <v>1</v>
      </c>
      <c r="AQ49" s="38">
        <f t="shared" si="48"/>
        <v>0</v>
      </c>
      <c r="AR49" s="38">
        <f t="shared" si="48"/>
        <v>0</v>
      </c>
      <c r="AS49" s="38">
        <f t="shared" si="48"/>
        <v>4</v>
      </c>
      <c r="AT49" s="38">
        <f t="shared" si="48"/>
        <v>0</v>
      </c>
      <c r="AU49" s="38">
        <f t="shared" si="48"/>
        <v>1</v>
      </c>
      <c r="AV49" s="38">
        <f t="shared" si="48"/>
        <v>0</v>
      </c>
      <c r="AW49" s="38">
        <f t="shared" si="48"/>
        <v>0</v>
      </c>
      <c r="AX49" s="38">
        <f t="shared" si="48"/>
        <v>0</v>
      </c>
      <c r="AY49" s="68">
        <f t="shared" si="40"/>
        <v>20</v>
      </c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25"/>
      <c r="BK49" s="126"/>
      <c r="BL49" s="126"/>
      <c r="BM49" s="126"/>
    </row>
    <row r="50" spans="3:76" ht="15.75" hidden="1" x14ac:dyDescent="0.25">
      <c r="C50" s="106" t="e">
        <v>#N/A</v>
      </c>
      <c r="F50" s="126">
        <f t="shared" ref="F50:AX50" si="49">F18</f>
        <v>0</v>
      </c>
      <c r="G50" s="126">
        <f t="shared" si="49"/>
        <v>0</v>
      </c>
      <c r="H50" s="126">
        <f t="shared" si="49"/>
        <v>0</v>
      </c>
      <c r="I50" s="126">
        <f t="shared" si="49"/>
        <v>0</v>
      </c>
      <c r="J50" s="126">
        <f t="shared" si="49"/>
        <v>0</v>
      </c>
      <c r="K50" s="126">
        <f t="shared" si="49"/>
        <v>0</v>
      </c>
      <c r="L50" s="126">
        <f t="shared" si="49"/>
        <v>0</v>
      </c>
      <c r="M50" s="126">
        <f t="shared" si="49"/>
        <v>0</v>
      </c>
      <c r="N50" s="126">
        <f t="shared" si="49"/>
        <v>0</v>
      </c>
      <c r="O50" s="126">
        <f t="shared" si="49"/>
        <v>0</v>
      </c>
      <c r="P50" s="126">
        <f t="shared" si="49"/>
        <v>0</v>
      </c>
      <c r="Q50" s="126">
        <f t="shared" si="49"/>
        <v>0</v>
      </c>
      <c r="R50" s="126">
        <f t="shared" si="49"/>
        <v>0</v>
      </c>
      <c r="S50" s="126">
        <f t="shared" si="49"/>
        <v>0</v>
      </c>
      <c r="T50" s="126">
        <f t="shared" si="49"/>
        <v>0</v>
      </c>
      <c r="U50" s="126">
        <f t="shared" si="49"/>
        <v>0</v>
      </c>
      <c r="V50" s="126">
        <f t="shared" si="49"/>
        <v>0</v>
      </c>
      <c r="W50" s="126">
        <f t="shared" si="49"/>
        <v>0</v>
      </c>
      <c r="X50" s="126">
        <f t="shared" si="49"/>
        <v>0</v>
      </c>
      <c r="Y50" s="126">
        <f t="shared" si="49"/>
        <v>0</v>
      </c>
      <c r="Z50" s="126">
        <f t="shared" si="49"/>
        <v>0</v>
      </c>
      <c r="AA50" s="126">
        <f t="shared" si="49"/>
        <v>0</v>
      </c>
      <c r="AB50" s="126">
        <f t="shared" si="49"/>
        <v>0</v>
      </c>
      <c r="AC50" s="126">
        <f t="shared" si="49"/>
        <v>0</v>
      </c>
      <c r="AD50" s="126">
        <f t="shared" si="49"/>
        <v>0</v>
      </c>
      <c r="AE50" s="126">
        <f t="shared" si="49"/>
        <v>0</v>
      </c>
      <c r="AF50" s="126">
        <f t="shared" si="49"/>
        <v>0</v>
      </c>
      <c r="AG50" s="126">
        <f t="shared" si="49"/>
        <v>0</v>
      </c>
      <c r="AH50" s="126">
        <f t="shared" si="49"/>
        <v>1</v>
      </c>
      <c r="AI50" s="126">
        <f t="shared" si="49"/>
        <v>0</v>
      </c>
      <c r="AJ50" s="126">
        <f t="shared" si="49"/>
        <v>0</v>
      </c>
      <c r="AK50" s="126">
        <f t="shared" si="49"/>
        <v>0</v>
      </c>
      <c r="AL50" s="126">
        <f t="shared" si="49"/>
        <v>0</v>
      </c>
      <c r="AM50" s="126">
        <f t="shared" si="49"/>
        <v>0</v>
      </c>
      <c r="AN50" s="126">
        <f t="shared" si="49"/>
        <v>0</v>
      </c>
      <c r="AO50" s="126">
        <f t="shared" si="49"/>
        <v>0</v>
      </c>
      <c r="AP50" s="126">
        <f t="shared" si="49"/>
        <v>0</v>
      </c>
      <c r="AQ50" s="126">
        <f t="shared" si="49"/>
        <v>0</v>
      </c>
      <c r="AR50" s="126">
        <f t="shared" si="49"/>
        <v>0</v>
      </c>
      <c r="AS50" s="126">
        <f t="shared" si="49"/>
        <v>0</v>
      </c>
      <c r="AT50" s="126">
        <f t="shared" si="49"/>
        <v>1</v>
      </c>
      <c r="AU50" s="126">
        <f t="shared" si="49"/>
        <v>1</v>
      </c>
      <c r="AV50" s="126">
        <f t="shared" si="49"/>
        <v>0</v>
      </c>
      <c r="AW50" s="126">
        <f t="shared" si="49"/>
        <v>0</v>
      </c>
      <c r="AX50" s="126">
        <f t="shared" si="49"/>
        <v>1</v>
      </c>
      <c r="AY50" s="68">
        <f t="shared" si="40"/>
        <v>0</v>
      </c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25"/>
      <c r="BK50" s="126"/>
      <c r="BL50" s="126"/>
      <c r="BM50" s="126"/>
    </row>
    <row r="51" spans="3:76" ht="15.75" hidden="1" x14ac:dyDescent="0.25">
      <c r="C51" s="106" t="e">
        <v>#N/A</v>
      </c>
      <c r="F51" s="126">
        <f t="shared" ref="F51:AX51" si="50">F35+F33+F26+F24+F29+F23</f>
        <v>0</v>
      </c>
      <c r="G51" s="126">
        <f t="shared" si="50"/>
        <v>0</v>
      </c>
      <c r="H51" s="126">
        <f t="shared" si="50"/>
        <v>0</v>
      </c>
      <c r="I51" s="126">
        <f t="shared" si="50"/>
        <v>0</v>
      </c>
      <c r="J51" s="126">
        <f t="shared" si="50"/>
        <v>0</v>
      </c>
      <c r="K51" s="126">
        <f t="shared" si="50"/>
        <v>0</v>
      </c>
      <c r="L51" s="126">
        <f t="shared" si="50"/>
        <v>0</v>
      </c>
      <c r="M51" s="126">
        <f t="shared" si="50"/>
        <v>0</v>
      </c>
      <c r="N51" s="126">
        <f t="shared" si="50"/>
        <v>0</v>
      </c>
      <c r="O51" s="126">
        <f t="shared" si="50"/>
        <v>0</v>
      </c>
      <c r="P51" s="126">
        <f t="shared" si="50"/>
        <v>0</v>
      </c>
      <c r="Q51" s="126">
        <f t="shared" si="50"/>
        <v>0</v>
      </c>
      <c r="R51" s="126">
        <f t="shared" si="50"/>
        <v>0</v>
      </c>
      <c r="S51" s="126">
        <f t="shared" si="50"/>
        <v>0</v>
      </c>
      <c r="T51" s="126">
        <f t="shared" si="50"/>
        <v>0</v>
      </c>
      <c r="U51" s="126">
        <f t="shared" si="50"/>
        <v>0</v>
      </c>
      <c r="V51" s="126">
        <f t="shared" si="50"/>
        <v>0</v>
      </c>
      <c r="W51" s="126">
        <f t="shared" si="50"/>
        <v>0</v>
      </c>
      <c r="X51" s="126">
        <f t="shared" si="50"/>
        <v>0</v>
      </c>
      <c r="Y51" s="126">
        <f t="shared" si="50"/>
        <v>0</v>
      </c>
      <c r="Z51" s="126">
        <f t="shared" si="50"/>
        <v>0</v>
      </c>
      <c r="AA51" s="126">
        <f t="shared" si="50"/>
        <v>0</v>
      </c>
      <c r="AB51" s="126">
        <f t="shared" si="50"/>
        <v>0</v>
      </c>
      <c r="AC51" s="126">
        <f t="shared" si="50"/>
        <v>0</v>
      </c>
      <c r="AD51" s="126">
        <f t="shared" si="50"/>
        <v>0</v>
      </c>
      <c r="AE51" s="126">
        <f t="shared" si="50"/>
        <v>0</v>
      </c>
      <c r="AF51" s="126">
        <f t="shared" si="50"/>
        <v>0</v>
      </c>
      <c r="AG51" s="126">
        <f t="shared" si="50"/>
        <v>0</v>
      </c>
      <c r="AH51" s="126">
        <f t="shared" si="50"/>
        <v>0</v>
      </c>
      <c r="AI51" s="126">
        <f t="shared" si="50"/>
        <v>0</v>
      </c>
      <c r="AJ51" s="126">
        <f t="shared" si="50"/>
        <v>0</v>
      </c>
      <c r="AK51" s="126">
        <f t="shared" si="50"/>
        <v>0</v>
      </c>
      <c r="AL51" s="126">
        <f t="shared" si="50"/>
        <v>0</v>
      </c>
      <c r="AM51" s="126">
        <f t="shared" si="50"/>
        <v>0</v>
      </c>
      <c r="AN51" s="126">
        <f t="shared" si="50"/>
        <v>0</v>
      </c>
      <c r="AO51" s="126">
        <f t="shared" si="50"/>
        <v>0</v>
      </c>
      <c r="AP51" s="126">
        <f t="shared" si="50"/>
        <v>0</v>
      </c>
      <c r="AQ51" s="126">
        <f t="shared" si="50"/>
        <v>0</v>
      </c>
      <c r="AR51" s="126">
        <f t="shared" si="50"/>
        <v>0</v>
      </c>
      <c r="AS51" s="126">
        <f t="shared" si="50"/>
        <v>0</v>
      </c>
      <c r="AT51" s="126">
        <f t="shared" si="50"/>
        <v>0</v>
      </c>
      <c r="AU51" s="126">
        <f t="shared" si="50"/>
        <v>0</v>
      </c>
      <c r="AV51" s="126">
        <f t="shared" si="50"/>
        <v>0</v>
      </c>
      <c r="AW51" s="126">
        <f t="shared" si="50"/>
        <v>0</v>
      </c>
      <c r="AX51" s="126">
        <f t="shared" si="50"/>
        <v>0</v>
      </c>
      <c r="AY51" s="68">
        <f t="shared" si="40"/>
        <v>0</v>
      </c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25"/>
      <c r="BK51" s="126"/>
      <c r="BL51" s="126"/>
      <c r="BM51" s="126"/>
    </row>
    <row r="52" spans="3:76" ht="15.75" hidden="1" x14ac:dyDescent="0.25">
      <c r="C52" s="106" t="e">
        <v>#N/A</v>
      </c>
      <c r="F52" s="38">
        <f t="shared" ref="F52:AX52" si="51">F51+F50</f>
        <v>0</v>
      </c>
      <c r="G52" s="38">
        <f t="shared" si="51"/>
        <v>0</v>
      </c>
      <c r="H52" s="38">
        <f t="shared" si="51"/>
        <v>0</v>
      </c>
      <c r="I52" s="38">
        <f t="shared" si="51"/>
        <v>0</v>
      </c>
      <c r="J52" s="38">
        <f t="shared" si="51"/>
        <v>0</v>
      </c>
      <c r="K52" s="38">
        <f t="shared" si="51"/>
        <v>0</v>
      </c>
      <c r="L52" s="38">
        <f t="shared" si="51"/>
        <v>0</v>
      </c>
      <c r="M52" s="38">
        <f t="shared" si="51"/>
        <v>0</v>
      </c>
      <c r="N52" s="38">
        <f t="shared" si="51"/>
        <v>0</v>
      </c>
      <c r="O52" s="38">
        <f t="shared" si="51"/>
        <v>0</v>
      </c>
      <c r="P52" s="38">
        <f t="shared" si="51"/>
        <v>0</v>
      </c>
      <c r="Q52" s="38">
        <f t="shared" si="51"/>
        <v>0</v>
      </c>
      <c r="R52" s="38">
        <f t="shared" si="51"/>
        <v>0</v>
      </c>
      <c r="S52" s="38">
        <f t="shared" si="51"/>
        <v>0</v>
      </c>
      <c r="T52" s="38">
        <f t="shared" si="51"/>
        <v>0</v>
      </c>
      <c r="U52" s="38">
        <f t="shared" si="51"/>
        <v>0</v>
      </c>
      <c r="V52" s="38">
        <f t="shared" si="51"/>
        <v>0</v>
      </c>
      <c r="W52" s="38">
        <f t="shared" si="51"/>
        <v>0</v>
      </c>
      <c r="X52" s="38">
        <f t="shared" si="51"/>
        <v>0</v>
      </c>
      <c r="Y52" s="38">
        <f t="shared" si="51"/>
        <v>0</v>
      </c>
      <c r="Z52" s="38">
        <f t="shared" si="51"/>
        <v>0</v>
      </c>
      <c r="AA52" s="38">
        <f t="shared" si="51"/>
        <v>0</v>
      </c>
      <c r="AB52" s="38">
        <f t="shared" si="51"/>
        <v>0</v>
      </c>
      <c r="AC52" s="38">
        <f t="shared" si="51"/>
        <v>0</v>
      </c>
      <c r="AD52" s="38">
        <f t="shared" si="51"/>
        <v>0</v>
      </c>
      <c r="AE52" s="38">
        <f t="shared" si="51"/>
        <v>0</v>
      </c>
      <c r="AF52" s="38">
        <f t="shared" si="51"/>
        <v>0</v>
      </c>
      <c r="AG52" s="38">
        <f t="shared" si="51"/>
        <v>0</v>
      </c>
      <c r="AH52" s="38">
        <f t="shared" si="51"/>
        <v>1</v>
      </c>
      <c r="AI52" s="38">
        <f t="shared" si="51"/>
        <v>0</v>
      </c>
      <c r="AJ52" s="38">
        <f t="shared" si="51"/>
        <v>0</v>
      </c>
      <c r="AK52" s="38">
        <f t="shared" si="51"/>
        <v>0</v>
      </c>
      <c r="AL52" s="38">
        <f t="shared" si="51"/>
        <v>0</v>
      </c>
      <c r="AM52" s="38">
        <f t="shared" si="51"/>
        <v>0</v>
      </c>
      <c r="AN52" s="38">
        <f t="shared" si="51"/>
        <v>0</v>
      </c>
      <c r="AO52" s="38">
        <f t="shared" si="51"/>
        <v>0</v>
      </c>
      <c r="AP52" s="38">
        <f t="shared" si="51"/>
        <v>0</v>
      </c>
      <c r="AQ52" s="38">
        <f t="shared" si="51"/>
        <v>0</v>
      </c>
      <c r="AR52" s="38">
        <f t="shared" si="51"/>
        <v>0</v>
      </c>
      <c r="AS52" s="38">
        <f t="shared" si="51"/>
        <v>0</v>
      </c>
      <c r="AT52" s="38">
        <f t="shared" si="51"/>
        <v>1</v>
      </c>
      <c r="AU52" s="38">
        <f t="shared" si="51"/>
        <v>1</v>
      </c>
      <c r="AV52" s="38">
        <f t="shared" si="51"/>
        <v>0</v>
      </c>
      <c r="AW52" s="38">
        <f t="shared" si="51"/>
        <v>0</v>
      </c>
      <c r="AX52" s="38">
        <f t="shared" si="51"/>
        <v>1</v>
      </c>
      <c r="AY52" s="68">
        <f t="shared" si="40"/>
        <v>0</v>
      </c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25"/>
      <c r="BK52" s="126"/>
      <c r="BL52" s="126"/>
      <c r="BM52" s="126"/>
    </row>
    <row r="53" spans="3:76" ht="15.75" hidden="1" x14ac:dyDescent="0.25">
      <c r="C53" s="106" t="e">
        <v>#N/A</v>
      </c>
      <c r="F53" s="38">
        <f t="shared" ref="F53:AX54" si="52">F50+F47+F44+F41</f>
        <v>3</v>
      </c>
      <c r="G53" s="38">
        <f t="shared" si="52"/>
        <v>2</v>
      </c>
      <c r="H53" s="38">
        <f t="shared" si="52"/>
        <v>3</v>
      </c>
      <c r="I53" s="38">
        <f t="shared" si="52"/>
        <v>4</v>
      </c>
      <c r="J53" s="38">
        <f t="shared" si="52"/>
        <v>4</v>
      </c>
      <c r="K53" s="38">
        <f t="shared" si="52"/>
        <v>3</v>
      </c>
      <c r="L53" s="38">
        <f t="shared" si="52"/>
        <v>3</v>
      </c>
      <c r="M53" s="38">
        <f t="shared" si="52"/>
        <v>3</v>
      </c>
      <c r="N53" s="38">
        <f t="shared" si="52"/>
        <v>2</v>
      </c>
      <c r="O53" s="38">
        <f t="shared" si="52"/>
        <v>4</v>
      </c>
      <c r="P53" s="38">
        <f t="shared" si="52"/>
        <v>4</v>
      </c>
      <c r="Q53" s="38">
        <f t="shared" si="52"/>
        <v>4</v>
      </c>
      <c r="R53" s="38">
        <f t="shared" si="52"/>
        <v>4</v>
      </c>
      <c r="S53" s="38">
        <f t="shared" si="52"/>
        <v>4</v>
      </c>
      <c r="T53" s="38">
        <f t="shared" si="52"/>
        <v>4</v>
      </c>
      <c r="U53" s="38">
        <f t="shared" si="52"/>
        <v>3</v>
      </c>
      <c r="V53" s="38">
        <f t="shared" si="52"/>
        <v>1</v>
      </c>
      <c r="W53" s="38">
        <f t="shared" si="52"/>
        <v>4</v>
      </c>
      <c r="X53" s="38">
        <f t="shared" si="52"/>
        <v>4</v>
      </c>
      <c r="Y53" s="38">
        <f t="shared" si="52"/>
        <v>4</v>
      </c>
      <c r="Z53" s="38">
        <f t="shared" si="52"/>
        <v>3</v>
      </c>
      <c r="AA53" s="38">
        <f t="shared" si="52"/>
        <v>3</v>
      </c>
      <c r="AB53" s="38">
        <f t="shared" si="52"/>
        <v>3</v>
      </c>
      <c r="AC53" s="38">
        <f t="shared" si="52"/>
        <v>3</v>
      </c>
      <c r="AD53" s="38">
        <f t="shared" si="52"/>
        <v>4</v>
      </c>
      <c r="AE53" s="38">
        <f t="shared" si="52"/>
        <v>4</v>
      </c>
      <c r="AF53" s="38">
        <f t="shared" si="52"/>
        <v>4</v>
      </c>
      <c r="AG53" s="38">
        <f t="shared" si="52"/>
        <v>4</v>
      </c>
      <c r="AH53" s="38">
        <f t="shared" si="52"/>
        <v>2</v>
      </c>
      <c r="AI53" s="38">
        <f t="shared" si="52"/>
        <v>3</v>
      </c>
      <c r="AJ53" s="38">
        <f t="shared" si="52"/>
        <v>4</v>
      </c>
      <c r="AK53" s="38">
        <f t="shared" si="52"/>
        <v>3</v>
      </c>
      <c r="AL53" s="38">
        <f t="shared" si="52"/>
        <v>3</v>
      </c>
      <c r="AM53" s="38">
        <f t="shared" si="52"/>
        <v>4</v>
      </c>
      <c r="AN53" s="38">
        <f t="shared" si="52"/>
        <v>4</v>
      </c>
      <c r="AO53" s="38">
        <f t="shared" si="52"/>
        <v>2</v>
      </c>
      <c r="AP53" s="38">
        <f t="shared" si="52"/>
        <v>4</v>
      </c>
      <c r="AQ53" s="38">
        <f t="shared" si="52"/>
        <v>3</v>
      </c>
      <c r="AR53" s="38">
        <f t="shared" si="52"/>
        <v>3</v>
      </c>
      <c r="AS53" s="38">
        <f t="shared" si="52"/>
        <v>4</v>
      </c>
      <c r="AT53" s="38">
        <f t="shared" si="52"/>
        <v>4</v>
      </c>
      <c r="AU53" s="38">
        <f t="shared" si="52"/>
        <v>3</v>
      </c>
      <c r="AV53" s="38">
        <f t="shared" si="52"/>
        <v>2</v>
      </c>
      <c r="AW53" s="38">
        <f t="shared" si="52"/>
        <v>2</v>
      </c>
      <c r="AX53" s="38">
        <f t="shared" si="52"/>
        <v>4</v>
      </c>
      <c r="AY53" s="68">
        <f t="shared" si="40"/>
        <v>47</v>
      </c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25"/>
      <c r="BK53" s="126"/>
      <c r="BL53" s="126"/>
      <c r="BM53" s="126"/>
    </row>
    <row r="54" spans="3:76" ht="15.75" hidden="1" x14ac:dyDescent="0.25">
      <c r="C54" s="106" t="e">
        <v>#N/A</v>
      </c>
      <c r="F54" s="38">
        <f t="shared" si="52"/>
        <v>0</v>
      </c>
      <c r="G54" s="38">
        <f t="shared" si="52"/>
        <v>0</v>
      </c>
      <c r="H54" s="38">
        <f t="shared" si="52"/>
        <v>0</v>
      </c>
      <c r="I54" s="38">
        <f t="shared" si="52"/>
        <v>0</v>
      </c>
      <c r="J54" s="38">
        <f t="shared" si="52"/>
        <v>0</v>
      </c>
      <c r="K54" s="38">
        <f t="shared" si="52"/>
        <v>0</v>
      </c>
      <c r="L54" s="38">
        <f t="shared" si="52"/>
        <v>0</v>
      </c>
      <c r="M54" s="38">
        <f t="shared" si="52"/>
        <v>0</v>
      </c>
      <c r="N54" s="38">
        <f t="shared" si="52"/>
        <v>0</v>
      </c>
      <c r="O54" s="38">
        <f t="shared" si="52"/>
        <v>0</v>
      </c>
      <c r="P54" s="38">
        <f t="shared" si="52"/>
        <v>0</v>
      </c>
      <c r="Q54" s="38">
        <f t="shared" si="52"/>
        <v>0</v>
      </c>
      <c r="R54" s="38">
        <f t="shared" si="52"/>
        <v>0</v>
      </c>
      <c r="S54" s="38">
        <f t="shared" si="52"/>
        <v>0</v>
      </c>
      <c r="T54" s="38">
        <f t="shared" si="52"/>
        <v>0</v>
      </c>
      <c r="U54" s="38">
        <f t="shared" si="52"/>
        <v>0</v>
      </c>
      <c r="V54" s="38">
        <f t="shared" si="52"/>
        <v>0</v>
      </c>
      <c r="W54" s="38">
        <f t="shared" si="52"/>
        <v>0</v>
      </c>
      <c r="X54" s="38">
        <f t="shared" si="52"/>
        <v>0</v>
      </c>
      <c r="Y54" s="38">
        <f t="shared" si="52"/>
        <v>0</v>
      </c>
      <c r="Z54" s="38">
        <f t="shared" si="52"/>
        <v>0</v>
      </c>
      <c r="AA54" s="38">
        <f t="shared" si="52"/>
        <v>0</v>
      </c>
      <c r="AB54" s="38">
        <f t="shared" si="52"/>
        <v>0</v>
      </c>
      <c r="AC54" s="38">
        <f t="shared" si="52"/>
        <v>0</v>
      </c>
      <c r="AD54" s="38">
        <f t="shared" si="52"/>
        <v>0</v>
      </c>
      <c r="AE54" s="38">
        <f t="shared" si="52"/>
        <v>0</v>
      </c>
      <c r="AF54" s="38">
        <f t="shared" si="52"/>
        <v>0</v>
      </c>
      <c r="AG54" s="38">
        <f t="shared" si="52"/>
        <v>0</v>
      </c>
      <c r="AH54" s="38">
        <f t="shared" si="52"/>
        <v>0</v>
      </c>
      <c r="AI54" s="38">
        <f t="shared" si="52"/>
        <v>0</v>
      </c>
      <c r="AJ54" s="38">
        <f t="shared" si="52"/>
        <v>0</v>
      </c>
      <c r="AK54" s="38">
        <f t="shared" si="52"/>
        <v>0</v>
      </c>
      <c r="AL54" s="38">
        <f t="shared" si="52"/>
        <v>0</v>
      </c>
      <c r="AM54" s="38">
        <f t="shared" si="52"/>
        <v>0</v>
      </c>
      <c r="AN54" s="38">
        <f t="shared" si="52"/>
        <v>0</v>
      </c>
      <c r="AO54" s="38">
        <f t="shared" si="52"/>
        <v>0</v>
      </c>
      <c r="AP54" s="38">
        <f t="shared" si="52"/>
        <v>0</v>
      </c>
      <c r="AQ54" s="38">
        <f t="shared" si="52"/>
        <v>0</v>
      </c>
      <c r="AR54" s="38">
        <f t="shared" si="52"/>
        <v>0</v>
      </c>
      <c r="AS54" s="38">
        <f t="shared" si="52"/>
        <v>4</v>
      </c>
      <c r="AT54" s="38">
        <f t="shared" si="52"/>
        <v>0</v>
      </c>
      <c r="AU54" s="38">
        <f t="shared" si="52"/>
        <v>0</v>
      </c>
      <c r="AV54" s="38">
        <f t="shared" si="52"/>
        <v>0</v>
      </c>
      <c r="AW54" s="38">
        <f t="shared" si="52"/>
        <v>0</v>
      </c>
      <c r="AX54" s="38">
        <f t="shared" si="52"/>
        <v>0</v>
      </c>
      <c r="AY54" s="68">
        <f t="shared" si="40"/>
        <v>0</v>
      </c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25"/>
      <c r="BK54" s="126"/>
      <c r="BL54" s="126"/>
      <c r="BM54" s="126"/>
    </row>
    <row r="55" spans="3:76" ht="15.75" hidden="1" x14ac:dyDescent="0.25">
      <c r="C55" s="106" t="e">
        <v>#N/A</v>
      </c>
      <c r="F55" s="38">
        <f t="shared" ref="F55:AX55" si="53">F54+F53</f>
        <v>3</v>
      </c>
      <c r="G55" s="38">
        <f t="shared" si="53"/>
        <v>2</v>
      </c>
      <c r="H55" s="38">
        <f t="shared" si="53"/>
        <v>3</v>
      </c>
      <c r="I55" s="38">
        <f t="shared" si="53"/>
        <v>4</v>
      </c>
      <c r="J55" s="38">
        <f t="shared" si="53"/>
        <v>4</v>
      </c>
      <c r="K55" s="38">
        <f t="shared" si="53"/>
        <v>3</v>
      </c>
      <c r="L55" s="38">
        <f t="shared" si="53"/>
        <v>3</v>
      </c>
      <c r="M55" s="38">
        <f t="shared" si="53"/>
        <v>3</v>
      </c>
      <c r="N55" s="38">
        <f t="shared" si="53"/>
        <v>2</v>
      </c>
      <c r="O55" s="38">
        <f t="shared" si="53"/>
        <v>4</v>
      </c>
      <c r="P55" s="38">
        <f t="shared" si="53"/>
        <v>4</v>
      </c>
      <c r="Q55" s="38">
        <f t="shared" si="53"/>
        <v>4</v>
      </c>
      <c r="R55" s="38">
        <f t="shared" si="53"/>
        <v>4</v>
      </c>
      <c r="S55" s="38">
        <f t="shared" si="53"/>
        <v>4</v>
      </c>
      <c r="T55" s="38">
        <f t="shared" si="53"/>
        <v>4</v>
      </c>
      <c r="U55" s="38">
        <f t="shared" si="53"/>
        <v>3</v>
      </c>
      <c r="V55" s="38">
        <f t="shared" si="53"/>
        <v>1</v>
      </c>
      <c r="W55" s="38">
        <f t="shared" si="53"/>
        <v>4</v>
      </c>
      <c r="X55" s="38">
        <f t="shared" si="53"/>
        <v>4</v>
      </c>
      <c r="Y55" s="38">
        <f t="shared" si="53"/>
        <v>4</v>
      </c>
      <c r="Z55" s="38">
        <f t="shared" si="53"/>
        <v>3</v>
      </c>
      <c r="AA55" s="38">
        <f t="shared" si="53"/>
        <v>3</v>
      </c>
      <c r="AB55" s="38">
        <f t="shared" si="53"/>
        <v>3</v>
      </c>
      <c r="AC55" s="38">
        <f t="shared" si="53"/>
        <v>3</v>
      </c>
      <c r="AD55" s="38">
        <f t="shared" si="53"/>
        <v>4</v>
      </c>
      <c r="AE55" s="38">
        <f t="shared" si="53"/>
        <v>4</v>
      </c>
      <c r="AF55" s="38">
        <f t="shared" si="53"/>
        <v>4</v>
      </c>
      <c r="AG55" s="38">
        <f t="shared" si="53"/>
        <v>4</v>
      </c>
      <c r="AH55" s="38">
        <f t="shared" si="53"/>
        <v>2</v>
      </c>
      <c r="AI55" s="38">
        <f t="shared" si="53"/>
        <v>3</v>
      </c>
      <c r="AJ55" s="38">
        <f t="shared" si="53"/>
        <v>4</v>
      </c>
      <c r="AK55" s="38">
        <f t="shared" si="53"/>
        <v>3</v>
      </c>
      <c r="AL55" s="38">
        <f t="shared" si="53"/>
        <v>3</v>
      </c>
      <c r="AM55" s="38">
        <f t="shared" si="53"/>
        <v>4</v>
      </c>
      <c r="AN55" s="38">
        <f t="shared" si="53"/>
        <v>4</v>
      </c>
      <c r="AO55" s="38">
        <f t="shared" si="53"/>
        <v>2</v>
      </c>
      <c r="AP55" s="38">
        <f t="shared" si="53"/>
        <v>4</v>
      </c>
      <c r="AQ55" s="38">
        <f t="shared" si="53"/>
        <v>3</v>
      </c>
      <c r="AR55" s="38">
        <f t="shared" si="53"/>
        <v>3</v>
      </c>
      <c r="AS55" s="38">
        <f t="shared" si="53"/>
        <v>8</v>
      </c>
      <c r="AT55" s="38">
        <f t="shared" si="53"/>
        <v>4</v>
      </c>
      <c r="AU55" s="38">
        <f t="shared" si="53"/>
        <v>3</v>
      </c>
      <c r="AV55" s="38">
        <f t="shared" si="53"/>
        <v>2</v>
      </c>
      <c r="AW55" s="38">
        <f t="shared" si="53"/>
        <v>2</v>
      </c>
      <c r="AX55" s="38">
        <f t="shared" si="53"/>
        <v>4</v>
      </c>
      <c r="AY55" s="68">
        <f t="shared" si="40"/>
        <v>47</v>
      </c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25"/>
      <c r="BK55" s="126"/>
      <c r="BL55" s="126"/>
      <c r="BM55" s="126"/>
    </row>
    <row r="56" spans="3:76" x14ac:dyDescent="0.25">
      <c r="BN56" s="125">
        <f>SUM(BN10:BN55)</f>
        <v>102</v>
      </c>
      <c r="BX56" s="145">
        <v>32</v>
      </c>
    </row>
  </sheetData>
  <mergeCells count="8">
    <mergeCell ref="B6:G7"/>
    <mergeCell ref="H6:AY7"/>
    <mergeCell ref="B1:AY1"/>
    <mergeCell ref="B2:AY2"/>
    <mergeCell ref="B3:AY3"/>
    <mergeCell ref="H4:T4"/>
    <mergeCell ref="W4:AY4"/>
    <mergeCell ref="B5:AY5"/>
  </mergeCells>
  <conditionalFormatting sqref="B8:D8">
    <cfRule type="duplicateValues" dxfId="209" priority="894"/>
    <cfRule type="duplicateValues" dxfId="208" priority="895"/>
    <cfRule type="duplicateValues" dxfId="207" priority="896"/>
    <cfRule type="duplicateValues" dxfId="206" priority="897"/>
    <cfRule type="duplicateValues" dxfId="205" priority="898"/>
    <cfRule type="duplicateValues" dxfId="204" priority="899"/>
    <cfRule type="duplicateValues" dxfId="203" priority="900"/>
    <cfRule type="duplicateValues" dxfId="202" priority="901"/>
    <cfRule type="duplicateValues" dxfId="201" priority="902"/>
    <cfRule type="duplicateValues" dxfId="200" priority="903"/>
    <cfRule type="duplicateValues" dxfId="199" priority="904"/>
    <cfRule type="duplicateValues" dxfId="198" priority="905"/>
    <cfRule type="duplicateValues" dxfId="197" priority="906"/>
  </conditionalFormatting>
  <conditionalFormatting sqref="B9:D9">
    <cfRule type="duplicateValues" dxfId="196" priority="907"/>
    <cfRule type="duplicateValues" dxfId="195" priority="908"/>
    <cfRule type="duplicateValues" dxfId="194" priority="909"/>
    <cfRule type="duplicateValues" dxfId="193" priority="910"/>
    <cfRule type="duplicateValues" dxfId="192" priority="911"/>
    <cfRule type="duplicateValues" dxfId="191" priority="912"/>
    <cfRule type="duplicateValues" dxfId="190" priority="913"/>
    <cfRule type="duplicateValues" dxfId="189" priority="914"/>
    <cfRule type="duplicateValues" dxfId="188" priority="915"/>
    <cfRule type="duplicateValues" dxfId="187" priority="916"/>
    <cfRule type="duplicateValues" dxfId="186" priority="917"/>
    <cfRule type="duplicateValues" dxfId="185" priority="918"/>
    <cfRule type="duplicateValues" dxfId="184" priority="919"/>
  </conditionalFormatting>
  <conditionalFormatting sqref="B56:D1048576 B8:D9 B13:B55 D14:D55">
    <cfRule type="duplicateValues" dxfId="183" priority="975"/>
  </conditionalFormatting>
  <conditionalFormatting sqref="B19 D19">
    <cfRule type="duplicateValues" dxfId="182" priority="924"/>
    <cfRule type="duplicateValues" dxfId="181" priority="925"/>
    <cfRule type="duplicateValues" dxfId="180" priority="926"/>
    <cfRule type="duplicateValues" dxfId="179" priority="927"/>
    <cfRule type="duplicateValues" dxfId="178" priority="928"/>
    <cfRule type="duplicateValues" dxfId="177" priority="929"/>
    <cfRule type="duplicateValues" dxfId="176" priority="930"/>
    <cfRule type="duplicateValues" dxfId="175" priority="931"/>
    <cfRule type="duplicateValues" dxfId="174" priority="932"/>
    <cfRule type="duplicateValues" dxfId="173" priority="933"/>
    <cfRule type="duplicateValues" dxfId="172" priority="934"/>
  </conditionalFormatting>
  <conditionalFormatting sqref="B19:B39 D19:D39">
    <cfRule type="duplicateValues" dxfId="171" priority="935"/>
    <cfRule type="duplicateValues" dxfId="170" priority="936"/>
    <cfRule type="duplicateValues" dxfId="169" priority="937"/>
  </conditionalFormatting>
  <conditionalFormatting sqref="F8:AX9 F16:AX55">
    <cfRule type="cellIs" dxfId="168" priority="856" operator="equal">
      <formula>"A"</formula>
    </cfRule>
  </conditionalFormatting>
  <conditionalFormatting sqref="F8:AX9 F16:AX55">
    <cfRule type="cellIs" dxfId="167" priority="857" operator="equal">
      <formula>"O"</formula>
    </cfRule>
  </conditionalFormatting>
  <conditionalFormatting sqref="F16:AX39 F41:AX55 AY10:AY15">
    <cfRule type="cellIs" dxfId="166" priority="854" operator="equal">
      <formula>"PR"</formula>
    </cfRule>
  </conditionalFormatting>
  <conditionalFormatting sqref="F16:AX39 F8:AX9 F41:AX55">
    <cfRule type="cellIs" dxfId="165" priority="858" operator="equal">
      <formula>"E+N"</formula>
    </cfRule>
  </conditionalFormatting>
  <conditionalFormatting sqref="F16:AX39 F8:AX9 F41:AX55">
    <cfRule type="cellIs" dxfId="164" priority="859" operator="equal">
      <formula>"M+E"</formula>
    </cfRule>
  </conditionalFormatting>
  <conditionalFormatting sqref="F21:AX35">
    <cfRule type="cellIs" dxfId="163" priority="921" operator="greaterThan">
      <formula>0</formula>
    </cfRule>
  </conditionalFormatting>
  <conditionalFormatting sqref="BD19:BG39 BS10:BS39 BM10:BM15 BC10:BG15">
    <cfRule type="cellIs" dxfId="162" priority="923" operator="greaterThan">
      <formula>0</formula>
    </cfRule>
  </conditionalFormatting>
  <conditionalFormatting sqref="BP15">
    <cfRule type="cellIs" dxfId="161" priority="893" operator="greaterThan">
      <formula>0</formula>
    </cfRule>
  </conditionalFormatting>
  <conditionalFormatting sqref="BS10:BS15">
    <cfRule type="cellIs" dxfId="160" priority="922" operator="lessThan">
      <formula>0</formula>
    </cfRule>
  </conditionalFormatting>
  <conditionalFormatting sqref="BV14:BW14 BV10:BW12 BV13">
    <cfRule type="cellIs" dxfId="159" priority="920" operator="equal">
      <formula>FALSE</formula>
    </cfRule>
  </conditionalFormatting>
  <conditionalFormatting sqref="CD10:CD13">
    <cfRule type="containsText" dxfId="158" priority="862" operator="containsText" text="Non Compliance">
      <formula>NOT(ISERROR(SEARCH("Non Compliance",CD10)))</formula>
    </cfRule>
    <cfRule type="containsText" dxfId="157" priority="863" operator="containsText" text="Compliance">
      <formula>NOT(ISERROR(SEARCH("Compliance",CD10)))</formula>
    </cfRule>
  </conditionalFormatting>
  <conditionalFormatting sqref="G10">
    <cfRule type="cellIs" dxfId="156" priority="844" operator="equal">
      <formula>"O"</formula>
    </cfRule>
  </conditionalFormatting>
  <conditionalFormatting sqref="G10">
    <cfRule type="cellIs" dxfId="155" priority="845" operator="equal">
      <formula>"A"</formula>
    </cfRule>
  </conditionalFormatting>
  <conditionalFormatting sqref="H10">
    <cfRule type="cellIs" dxfId="154" priority="843" operator="equal">
      <formula>"A"</formula>
    </cfRule>
  </conditionalFormatting>
  <conditionalFormatting sqref="H10">
    <cfRule type="cellIs" dxfId="153" priority="838" operator="equal">
      <formula>"A"</formula>
    </cfRule>
  </conditionalFormatting>
  <conditionalFormatting sqref="H10">
    <cfRule type="cellIs" dxfId="152" priority="837" operator="equal">
      <formula>"O"</formula>
    </cfRule>
  </conditionalFormatting>
  <conditionalFormatting sqref="H10">
    <cfRule type="cellIs" dxfId="151" priority="839" operator="equal">
      <formula>"PR"</formula>
    </cfRule>
  </conditionalFormatting>
  <conditionalFormatting sqref="H10">
    <cfRule type="cellIs" dxfId="150" priority="840" operator="equal">
      <formula>"E+N"</formula>
    </cfRule>
  </conditionalFormatting>
  <conditionalFormatting sqref="H10">
    <cfRule type="cellIs" dxfId="149" priority="841" operator="equal">
      <formula>"M+E"</formula>
    </cfRule>
  </conditionalFormatting>
  <conditionalFormatting sqref="H10">
    <cfRule type="cellIs" dxfId="148" priority="842" operator="equal">
      <formula>"O"</formula>
    </cfRule>
  </conditionalFormatting>
  <conditionalFormatting sqref="F11">
    <cfRule type="cellIs" dxfId="147" priority="826" operator="equal">
      <formula>"O"</formula>
    </cfRule>
  </conditionalFormatting>
  <conditionalFormatting sqref="F11">
    <cfRule type="cellIs" dxfId="146" priority="827" operator="equal">
      <formula>"A"</formula>
    </cfRule>
  </conditionalFormatting>
  <conditionalFormatting sqref="G12">
    <cfRule type="cellIs" dxfId="145" priority="825" operator="equal">
      <formula>"A"</formula>
    </cfRule>
  </conditionalFormatting>
  <conditionalFormatting sqref="G12">
    <cfRule type="cellIs" dxfId="144" priority="820" operator="equal">
      <formula>"A"</formula>
    </cfRule>
  </conditionalFormatting>
  <conditionalFormatting sqref="G12">
    <cfRule type="cellIs" dxfId="143" priority="819" operator="equal">
      <formula>"O"</formula>
    </cfRule>
  </conditionalFormatting>
  <conditionalFormatting sqref="G12">
    <cfRule type="cellIs" dxfId="142" priority="821" operator="equal">
      <formula>"PR"</formula>
    </cfRule>
  </conditionalFormatting>
  <conditionalFormatting sqref="G12">
    <cfRule type="cellIs" dxfId="141" priority="822" operator="equal">
      <formula>"E+N"</formula>
    </cfRule>
  </conditionalFormatting>
  <conditionalFormatting sqref="G12">
    <cfRule type="cellIs" dxfId="140" priority="823" operator="equal">
      <formula>"M+E"</formula>
    </cfRule>
  </conditionalFormatting>
  <conditionalFormatting sqref="G12">
    <cfRule type="cellIs" dxfId="139" priority="824" operator="equal">
      <formula>"O"</formula>
    </cfRule>
  </conditionalFormatting>
  <conditionalFormatting sqref="N10">
    <cfRule type="cellIs" dxfId="138" priority="778" operator="equal">
      <formula>"O"</formula>
    </cfRule>
  </conditionalFormatting>
  <conditionalFormatting sqref="N10">
    <cfRule type="cellIs" dxfId="137" priority="779" operator="equal">
      <formula>"A"</formula>
    </cfRule>
  </conditionalFormatting>
  <conditionalFormatting sqref="M11">
    <cfRule type="cellIs" dxfId="136" priority="774" operator="equal">
      <formula>"O"</formula>
    </cfRule>
  </conditionalFormatting>
  <conditionalFormatting sqref="M11">
    <cfRule type="cellIs" dxfId="135" priority="775" operator="equal">
      <formula>"A"</formula>
    </cfRule>
  </conditionalFormatting>
  <conditionalFormatting sqref="K11">
    <cfRule type="cellIs" dxfId="134" priority="773" operator="equal">
      <formula>"A"</formula>
    </cfRule>
  </conditionalFormatting>
  <conditionalFormatting sqref="K11">
    <cfRule type="cellIs" dxfId="133" priority="768" operator="equal">
      <formula>"A"</formula>
    </cfRule>
  </conditionalFormatting>
  <conditionalFormatting sqref="K11">
    <cfRule type="cellIs" dxfId="132" priority="767" operator="equal">
      <formula>"O"</formula>
    </cfRule>
  </conditionalFormatting>
  <conditionalFormatting sqref="K11">
    <cfRule type="cellIs" dxfId="131" priority="769" operator="equal">
      <formula>"PR"</formula>
    </cfRule>
  </conditionalFormatting>
  <conditionalFormatting sqref="K11">
    <cfRule type="cellIs" dxfId="130" priority="770" operator="equal">
      <formula>"E+N"</formula>
    </cfRule>
  </conditionalFormatting>
  <conditionalFormatting sqref="K11">
    <cfRule type="cellIs" dxfId="129" priority="771" operator="equal">
      <formula>"M+E"</formula>
    </cfRule>
  </conditionalFormatting>
  <conditionalFormatting sqref="K11">
    <cfRule type="cellIs" dxfId="128" priority="772" operator="equal">
      <formula>"O"</formula>
    </cfRule>
  </conditionalFormatting>
  <conditionalFormatting sqref="N12">
    <cfRule type="cellIs" dxfId="127" priority="759" operator="equal">
      <formula>"O"</formula>
    </cfRule>
  </conditionalFormatting>
  <conditionalFormatting sqref="N12">
    <cfRule type="cellIs" dxfId="126" priority="760" operator="equal">
      <formula>"A"</formula>
    </cfRule>
  </conditionalFormatting>
  <conditionalFormatting sqref="L13">
    <cfRule type="cellIs" dxfId="125" priority="749" operator="equal">
      <formula>"O"</formula>
    </cfRule>
  </conditionalFormatting>
  <conditionalFormatting sqref="L13">
    <cfRule type="cellIs" dxfId="124" priority="750" operator="equal">
      <formula>"A"</formula>
    </cfRule>
  </conditionalFormatting>
  <conditionalFormatting sqref="V10">
    <cfRule type="cellIs" dxfId="123" priority="657" operator="equal">
      <formula>"A"</formula>
    </cfRule>
  </conditionalFormatting>
  <conditionalFormatting sqref="V10">
    <cfRule type="cellIs" dxfId="122" priority="658" operator="equal">
      <formula>"O"</formula>
    </cfRule>
  </conditionalFormatting>
  <conditionalFormatting sqref="V10">
    <cfRule type="cellIs" dxfId="121" priority="659" operator="equal">
      <formula>"E+N"</formula>
    </cfRule>
  </conditionalFormatting>
  <conditionalFormatting sqref="V10">
    <cfRule type="cellIs" dxfId="120" priority="660" operator="equal">
      <formula>"M+E"</formula>
    </cfRule>
  </conditionalFormatting>
  <conditionalFormatting sqref="AC10">
    <cfRule type="cellIs" dxfId="119" priority="653" operator="equal">
      <formula>"A"</formula>
    </cfRule>
  </conditionalFormatting>
  <conditionalFormatting sqref="AC10">
    <cfRule type="cellIs" dxfId="118" priority="654" operator="equal">
      <formula>"O"</formula>
    </cfRule>
  </conditionalFormatting>
  <conditionalFormatting sqref="AC10">
    <cfRule type="cellIs" dxfId="117" priority="655" operator="equal">
      <formula>"E+N"</formula>
    </cfRule>
  </conditionalFormatting>
  <conditionalFormatting sqref="AC10">
    <cfRule type="cellIs" dxfId="116" priority="656" operator="equal">
      <formula>"M+E"</formula>
    </cfRule>
  </conditionalFormatting>
  <conditionalFormatting sqref="AK10">
    <cfRule type="cellIs" dxfId="115" priority="649" operator="equal">
      <formula>"A"</formula>
    </cfRule>
  </conditionalFormatting>
  <conditionalFormatting sqref="AK10">
    <cfRule type="cellIs" dxfId="114" priority="650" operator="equal">
      <formula>"O"</formula>
    </cfRule>
  </conditionalFormatting>
  <conditionalFormatting sqref="AK10">
    <cfRule type="cellIs" dxfId="113" priority="651" operator="equal">
      <formula>"E+N"</formula>
    </cfRule>
  </conditionalFormatting>
  <conditionalFormatting sqref="AK10">
    <cfRule type="cellIs" dxfId="112" priority="652" operator="equal">
      <formula>"M+E"</formula>
    </cfRule>
  </conditionalFormatting>
  <conditionalFormatting sqref="AA11">
    <cfRule type="cellIs" dxfId="111" priority="629" operator="equal">
      <formula>"A"</formula>
    </cfRule>
  </conditionalFormatting>
  <conditionalFormatting sqref="AA11">
    <cfRule type="cellIs" dxfId="110" priority="630" operator="equal">
      <formula>"O"</formula>
    </cfRule>
  </conditionalFormatting>
  <conditionalFormatting sqref="AA11">
    <cfRule type="cellIs" dxfId="109" priority="631" operator="equal">
      <formula>"E+N"</formula>
    </cfRule>
  </conditionalFormatting>
  <conditionalFormatting sqref="AA11">
    <cfRule type="cellIs" dxfId="108" priority="632" operator="equal">
      <formula>"M+E"</formula>
    </cfRule>
  </conditionalFormatting>
  <conditionalFormatting sqref="V12">
    <cfRule type="cellIs" dxfId="107" priority="601" operator="equal">
      <formula>"A"</formula>
    </cfRule>
  </conditionalFormatting>
  <conditionalFormatting sqref="V12">
    <cfRule type="cellIs" dxfId="106" priority="602" operator="equal">
      <formula>"O"</formula>
    </cfRule>
  </conditionalFormatting>
  <conditionalFormatting sqref="V12">
    <cfRule type="cellIs" dxfId="105" priority="603" operator="equal">
      <formula>"E+N"</formula>
    </cfRule>
  </conditionalFormatting>
  <conditionalFormatting sqref="V12">
    <cfRule type="cellIs" dxfId="104" priority="604" operator="equal">
      <formula>"M+E"</formula>
    </cfRule>
  </conditionalFormatting>
  <conditionalFormatting sqref="AB12">
    <cfRule type="cellIs" dxfId="103" priority="597" operator="equal">
      <formula>"A"</formula>
    </cfRule>
  </conditionalFormatting>
  <conditionalFormatting sqref="AB12">
    <cfRule type="cellIs" dxfId="102" priority="598" operator="equal">
      <formula>"O"</formula>
    </cfRule>
  </conditionalFormatting>
  <conditionalFormatting sqref="AB12">
    <cfRule type="cellIs" dxfId="101" priority="599" operator="equal">
      <formula>"E+N"</formula>
    </cfRule>
  </conditionalFormatting>
  <conditionalFormatting sqref="AB12">
    <cfRule type="cellIs" dxfId="100" priority="600" operator="equal">
      <formula>"M+E"</formula>
    </cfRule>
  </conditionalFormatting>
  <conditionalFormatting sqref="AI12">
    <cfRule type="cellIs" dxfId="99" priority="593" operator="equal">
      <formula>"A"</formula>
    </cfRule>
  </conditionalFormatting>
  <conditionalFormatting sqref="AI12">
    <cfRule type="cellIs" dxfId="98" priority="594" operator="equal">
      <formula>"O"</formula>
    </cfRule>
  </conditionalFormatting>
  <conditionalFormatting sqref="AI12">
    <cfRule type="cellIs" dxfId="97" priority="595" operator="equal">
      <formula>"E+N"</formula>
    </cfRule>
  </conditionalFormatting>
  <conditionalFormatting sqref="AI12">
    <cfRule type="cellIs" dxfId="96" priority="596" operator="equal">
      <formula>"M+E"</formula>
    </cfRule>
  </conditionalFormatting>
  <conditionalFormatting sqref="Z13">
    <cfRule type="cellIs" dxfId="95" priority="545" operator="equal">
      <formula>"A"</formula>
    </cfRule>
  </conditionalFormatting>
  <conditionalFormatting sqref="Z13">
    <cfRule type="cellIs" dxfId="94" priority="546" operator="equal">
      <formula>"O"</formula>
    </cfRule>
  </conditionalFormatting>
  <conditionalFormatting sqref="Z13">
    <cfRule type="cellIs" dxfId="93" priority="547" operator="equal">
      <formula>"E+N"</formula>
    </cfRule>
  </conditionalFormatting>
  <conditionalFormatting sqref="Z13">
    <cfRule type="cellIs" dxfId="92" priority="548" operator="equal">
      <formula>"M+E"</formula>
    </cfRule>
  </conditionalFormatting>
  <conditionalFormatting sqref="AH13">
    <cfRule type="cellIs" dxfId="91" priority="541" operator="equal">
      <formula>"A"</formula>
    </cfRule>
  </conditionalFormatting>
  <conditionalFormatting sqref="AH13">
    <cfRule type="cellIs" dxfId="90" priority="542" operator="equal">
      <formula>"O"</formula>
    </cfRule>
  </conditionalFormatting>
  <conditionalFormatting sqref="AH13">
    <cfRule type="cellIs" dxfId="89" priority="543" operator="equal">
      <formula>"E+N"</formula>
    </cfRule>
  </conditionalFormatting>
  <conditionalFormatting sqref="AH13">
    <cfRule type="cellIs" dxfId="88" priority="544" operator="equal">
      <formula>"M+E"</formula>
    </cfRule>
  </conditionalFormatting>
  <conditionalFormatting sqref="AH11">
    <cfRule type="cellIs" dxfId="87" priority="453" operator="equal">
      <formula>"A"</formula>
    </cfRule>
  </conditionalFormatting>
  <conditionalFormatting sqref="AH11">
    <cfRule type="cellIs" dxfId="86" priority="454" operator="equal">
      <formula>"O"</formula>
    </cfRule>
  </conditionalFormatting>
  <conditionalFormatting sqref="AH11">
    <cfRule type="cellIs" dxfId="85" priority="455" operator="equal">
      <formula>"E+N"</formula>
    </cfRule>
  </conditionalFormatting>
  <conditionalFormatting sqref="AH11">
    <cfRule type="cellIs" dxfId="84" priority="456" operator="equal">
      <formula>"M+E"</formula>
    </cfRule>
  </conditionalFormatting>
  <conditionalFormatting sqref="AR10">
    <cfRule type="cellIs" dxfId="83" priority="385" operator="equal">
      <formula>"A"</formula>
    </cfRule>
  </conditionalFormatting>
  <conditionalFormatting sqref="AR10">
    <cfRule type="cellIs" dxfId="82" priority="386" operator="equal">
      <formula>"O"</formula>
    </cfRule>
  </conditionalFormatting>
  <conditionalFormatting sqref="AR10">
    <cfRule type="cellIs" dxfId="81" priority="387" operator="equal">
      <formula>"E+N"</formula>
    </cfRule>
  </conditionalFormatting>
  <conditionalFormatting sqref="AR10">
    <cfRule type="cellIs" dxfId="80" priority="388" operator="equal">
      <formula>"M+E"</formula>
    </cfRule>
  </conditionalFormatting>
  <conditionalFormatting sqref="AQ12">
    <cfRule type="cellIs" dxfId="79" priority="373" operator="equal">
      <formula>"A"</formula>
    </cfRule>
  </conditionalFormatting>
  <conditionalFormatting sqref="AQ12">
    <cfRule type="cellIs" dxfId="78" priority="374" operator="equal">
      <formula>"O"</formula>
    </cfRule>
  </conditionalFormatting>
  <conditionalFormatting sqref="AQ12">
    <cfRule type="cellIs" dxfId="77" priority="375" operator="equal">
      <formula>"E+N"</formula>
    </cfRule>
  </conditionalFormatting>
  <conditionalFormatting sqref="AQ12">
    <cfRule type="cellIs" dxfId="76" priority="376" operator="equal">
      <formula>"M+E"</formula>
    </cfRule>
  </conditionalFormatting>
  <conditionalFormatting sqref="AO13">
    <cfRule type="cellIs" dxfId="75" priority="349" operator="equal">
      <formula>"A"</formula>
    </cfRule>
  </conditionalFormatting>
  <conditionalFormatting sqref="AO13">
    <cfRule type="cellIs" dxfId="74" priority="350" operator="equal">
      <formula>"O"</formula>
    </cfRule>
  </conditionalFormatting>
  <conditionalFormatting sqref="AO13">
    <cfRule type="cellIs" dxfId="73" priority="351" operator="equal">
      <formula>"E+N"</formula>
    </cfRule>
  </conditionalFormatting>
  <conditionalFormatting sqref="AO13">
    <cfRule type="cellIs" dxfId="72" priority="352" operator="equal">
      <formula>"M+E"</formula>
    </cfRule>
  </conditionalFormatting>
  <conditionalFormatting sqref="AL13">
    <cfRule type="cellIs" dxfId="71" priority="294" operator="equal">
      <formula>"A"</formula>
    </cfRule>
  </conditionalFormatting>
  <conditionalFormatting sqref="AL13">
    <cfRule type="cellIs" dxfId="70" priority="295" operator="equal">
      <formula>"O"</formula>
    </cfRule>
  </conditionalFormatting>
  <conditionalFormatting sqref="AL13">
    <cfRule type="cellIs" dxfId="69" priority="292" operator="equal">
      <formula>"A"</formula>
    </cfRule>
  </conditionalFormatting>
  <conditionalFormatting sqref="AL13">
    <cfRule type="cellIs" dxfId="68" priority="293" operator="equal">
      <formula>"PR"</formula>
    </cfRule>
  </conditionalFormatting>
  <conditionalFormatting sqref="AL13">
    <cfRule type="cellIs" dxfId="67" priority="296" operator="equal">
      <formula>"E+N"</formula>
    </cfRule>
  </conditionalFormatting>
  <conditionalFormatting sqref="AL13">
    <cfRule type="cellIs" dxfId="66" priority="297" operator="equal">
      <formula>"M+E"</formula>
    </cfRule>
  </conditionalFormatting>
  <conditionalFormatting sqref="AL13">
    <cfRule type="cellIs" dxfId="65" priority="298" operator="equal">
      <formula>"O"</formula>
    </cfRule>
  </conditionalFormatting>
  <conditionalFormatting sqref="AO11">
    <cfRule type="cellIs" dxfId="64" priority="265" operator="equal">
      <formula>"A"</formula>
    </cfRule>
  </conditionalFormatting>
  <conditionalFormatting sqref="AO11">
    <cfRule type="cellIs" dxfId="63" priority="266" operator="equal">
      <formula>"O"</formula>
    </cfRule>
  </conditionalFormatting>
  <conditionalFormatting sqref="AO11">
    <cfRule type="cellIs" dxfId="62" priority="267" operator="equal">
      <formula>"E+N"</formula>
    </cfRule>
  </conditionalFormatting>
  <conditionalFormatting sqref="AO11">
    <cfRule type="cellIs" dxfId="61" priority="268" operator="equal">
      <formula>"M+E"</formula>
    </cfRule>
  </conditionalFormatting>
  <conditionalFormatting sqref="U13">
    <cfRule type="cellIs" dxfId="60" priority="206" operator="equal">
      <formula>"A"</formula>
    </cfRule>
  </conditionalFormatting>
  <conditionalFormatting sqref="U13">
    <cfRule type="cellIs" dxfId="59" priority="207" operator="equal">
      <formula>"O"</formula>
    </cfRule>
  </conditionalFormatting>
  <conditionalFormatting sqref="U13">
    <cfRule type="cellIs" dxfId="58" priority="204" operator="equal">
      <formula>"A"</formula>
    </cfRule>
  </conditionalFormatting>
  <conditionalFormatting sqref="U13">
    <cfRule type="cellIs" dxfId="57" priority="205" operator="equal">
      <formula>"PR"</formula>
    </cfRule>
  </conditionalFormatting>
  <conditionalFormatting sqref="U13">
    <cfRule type="cellIs" dxfId="56" priority="208" operator="equal">
      <formula>"E+N"</formula>
    </cfRule>
  </conditionalFormatting>
  <conditionalFormatting sqref="U13">
    <cfRule type="cellIs" dxfId="55" priority="209" operator="equal">
      <formula>"M+E"</formula>
    </cfRule>
  </conditionalFormatting>
  <conditionalFormatting sqref="U13">
    <cfRule type="cellIs" dxfId="54" priority="210" operator="equal">
      <formula>"O"</formula>
    </cfRule>
  </conditionalFormatting>
  <conditionalFormatting sqref="V11">
    <cfRule type="cellIs" dxfId="53" priority="182" operator="equal">
      <formula>"A"</formula>
    </cfRule>
  </conditionalFormatting>
  <conditionalFormatting sqref="V11">
    <cfRule type="cellIs" dxfId="52" priority="183" operator="equal">
      <formula>"O"</formula>
    </cfRule>
  </conditionalFormatting>
  <conditionalFormatting sqref="V11">
    <cfRule type="cellIs" dxfId="51" priority="180" operator="equal">
      <formula>"A"</formula>
    </cfRule>
  </conditionalFormatting>
  <conditionalFormatting sqref="V11">
    <cfRule type="cellIs" dxfId="50" priority="181" operator="equal">
      <formula>"PR"</formula>
    </cfRule>
  </conditionalFormatting>
  <conditionalFormatting sqref="V11">
    <cfRule type="cellIs" dxfId="49" priority="184" operator="equal">
      <formula>"E+N"</formula>
    </cfRule>
  </conditionalFormatting>
  <conditionalFormatting sqref="V11">
    <cfRule type="cellIs" dxfId="48" priority="185" operator="equal">
      <formula>"M+E"</formula>
    </cfRule>
  </conditionalFormatting>
  <conditionalFormatting sqref="V11">
    <cfRule type="cellIs" dxfId="47" priority="186" operator="equal">
      <formula>"O"</formula>
    </cfRule>
  </conditionalFormatting>
  <conditionalFormatting sqref="AV11">
    <cfRule type="cellIs" dxfId="46" priority="139" operator="equal">
      <formula>"A"</formula>
    </cfRule>
  </conditionalFormatting>
  <conditionalFormatting sqref="AV11">
    <cfRule type="cellIs" dxfId="45" priority="140" operator="equal">
      <formula>"O"</formula>
    </cfRule>
  </conditionalFormatting>
  <conditionalFormatting sqref="AV11">
    <cfRule type="cellIs" dxfId="44" priority="141" operator="equal">
      <formula>"E+N"</formula>
    </cfRule>
  </conditionalFormatting>
  <conditionalFormatting sqref="AV11">
    <cfRule type="cellIs" dxfId="43" priority="142" operator="equal">
      <formula>"M+E"</formula>
    </cfRule>
  </conditionalFormatting>
  <conditionalFormatting sqref="AW12">
    <cfRule type="cellIs" dxfId="42" priority="119" operator="equal">
      <formula>"A"</formula>
    </cfRule>
  </conditionalFormatting>
  <conditionalFormatting sqref="AW12">
    <cfRule type="cellIs" dxfId="41" priority="120" operator="equal">
      <formula>"O"</formula>
    </cfRule>
  </conditionalFormatting>
  <conditionalFormatting sqref="AW12">
    <cfRule type="cellIs" dxfId="40" priority="121" operator="equal">
      <formula>"E+N"</formula>
    </cfRule>
  </conditionalFormatting>
  <conditionalFormatting sqref="AW12">
    <cfRule type="cellIs" dxfId="39" priority="122" operator="equal">
      <formula>"M+E"</formula>
    </cfRule>
  </conditionalFormatting>
  <conditionalFormatting sqref="AU13">
    <cfRule type="cellIs" dxfId="38" priority="103" operator="equal">
      <formula>"A"</formula>
    </cfRule>
  </conditionalFormatting>
  <conditionalFormatting sqref="AU13">
    <cfRule type="cellIs" dxfId="37" priority="104" operator="equal">
      <formula>"O"</formula>
    </cfRule>
  </conditionalFormatting>
  <conditionalFormatting sqref="AU13">
    <cfRule type="cellIs" dxfId="36" priority="105" operator="equal">
      <formula>"E+N"</formula>
    </cfRule>
  </conditionalFormatting>
  <conditionalFormatting sqref="AU13">
    <cfRule type="cellIs" dxfId="35" priority="106" operator="equal">
      <formula>"M+E"</formula>
    </cfRule>
  </conditionalFormatting>
  <conditionalFormatting sqref="AV12">
    <cfRule type="cellIs" dxfId="34" priority="47" operator="equal">
      <formula>"A"</formula>
    </cfRule>
  </conditionalFormatting>
  <conditionalFormatting sqref="AV12">
    <cfRule type="cellIs" dxfId="33" priority="48" operator="equal">
      <formula>"O"</formula>
    </cfRule>
  </conditionalFormatting>
  <conditionalFormatting sqref="AV12">
    <cfRule type="cellIs" dxfId="32" priority="45" operator="equal">
      <formula>"A"</formula>
    </cfRule>
  </conditionalFormatting>
  <conditionalFormatting sqref="AV12">
    <cfRule type="cellIs" dxfId="31" priority="46" operator="equal">
      <formula>"PR"</formula>
    </cfRule>
  </conditionalFormatting>
  <conditionalFormatting sqref="AV12">
    <cfRule type="cellIs" dxfId="30" priority="49" operator="equal">
      <formula>"E+N"</formula>
    </cfRule>
  </conditionalFormatting>
  <conditionalFormatting sqref="AV12">
    <cfRule type="cellIs" dxfId="29" priority="50" operator="equal">
      <formula>"M+E"</formula>
    </cfRule>
  </conditionalFormatting>
  <conditionalFormatting sqref="AV12">
    <cfRule type="cellIs" dxfId="28" priority="51" operator="equal">
      <formula>"O"</formula>
    </cfRule>
  </conditionalFormatting>
  <conditionalFormatting sqref="AW10">
    <cfRule type="cellIs" dxfId="27" priority="26" operator="equal">
      <formula>"A"</formula>
    </cfRule>
  </conditionalFormatting>
  <conditionalFormatting sqref="AW10">
    <cfRule type="cellIs" dxfId="26" priority="27" operator="equal">
      <formula>"O"</formula>
    </cfRule>
  </conditionalFormatting>
  <conditionalFormatting sqref="AW10">
    <cfRule type="cellIs" dxfId="25" priority="24" operator="equal">
      <formula>"A"</formula>
    </cfRule>
  </conditionalFormatting>
  <conditionalFormatting sqref="AW10">
    <cfRule type="cellIs" dxfId="24" priority="25" operator="equal">
      <formula>"PR"</formula>
    </cfRule>
  </conditionalFormatting>
  <conditionalFormatting sqref="AW10">
    <cfRule type="cellIs" dxfId="23" priority="28" operator="equal">
      <formula>"E+N"</formula>
    </cfRule>
  </conditionalFormatting>
  <conditionalFormatting sqref="AW10">
    <cfRule type="cellIs" dxfId="22" priority="29" operator="equal">
      <formula>"M+E"</formula>
    </cfRule>
  </conditionalFormatting>
  <conditionalFormatting sqref="AW10">
    <cfRule type="cellIs" dxfId="21" priority="30" operator="equal">
      <formula>"O"</formula>
    </cfRule>
  </conditionalFormatting>
  <conditionalFormatting sqref="AY39">
    <cfRule type="cellIs" dxfId="20" priority="2" operator="equal">
      <formula>"A"</formula>
    </cfRule>
  </conditionalFormatting>
  <conditionalFormatting sqref="AY39">
    <cfRule type="cellIs" dxfId="19" priority="3" operator="equal">
      <formula>"O"</formula>
    </cfRule>
  </conditionalFormatting>
  <conditionalFormatting sqref="AY39">
    <cfRule type="cellIs" dxfId="18" priority="1" operator="equal">
      <formula>"PR"</formula>
    </cfRule>
  </conditionalFormatting>
  <conditionalFormatting sqref="AY39">
    <cfRule type="cellIs" dxfId="17" priority="4" operator="equal">
      <formula>"E+N"</formula>
    </cfRule>
  </conditionalFormatting>
  <conditionalFormatting sqref="AY39">
    <cfRule type="cellIs" dxfId="16" priority="5" operator="equal">
      <formula>"M+E"</formula>
    </cfRule>
  </conditionalFormatting>
  <conditionalFormatting sqref="B13">
    <cfRule type="duplicateValues" dxfId="15" priority="42112"/>
  </conditionalFormatting>
  <conditionalFormatting sqref="B13">
    <cfRule type="duplicateValues" dxfId="14" priority="42137"/>
    <cfRule type="duplicateValues" dxfId="13" priority="42138"/>
    <cfRule type="duplicateValues" dxfId="12" priority="42139"/>
    <cfRule type="duplicateValues" dxfId="11" priority="42140"/>
    <cfRule type="duplicateValues" dxfId="10" priority="42141"/>
    <cfRule type="duplicateValues" dxfId="9" priority="42142"/>
    <cfRule type="duplicateValues" dxfId="8" priority="42143"/>
    <cfRule type="duplicateValues" dxfId="7" priority="42144"/>
    <cfRule type="duplicateValues" dxfId="6" priority="42145"/>
    <cfRule type="duplicateValues" dxfId="5" priority="42146"/>
    <cfRule type="duplicateValues" dxfId="4" priority="42147"/>
    <cfRule type="duplicateValues" dxfId="3" priority="42148"/>
    <cfRule type="duplicateValues" dxfId="2" priority="42149"/>
    <cfRule type="duplicateValues" dxfId="1" priority="42150"/>
  </conditionalFormatting>
  <conditionalFormatting sqref="B10:B12 C10:C55">
    <cfRule type="duplicateValues" dxfId="0" priority="42151"/>
  </conditionalFormatting>
  <pageMargins left="0.7" right="0.7" top="0.75" bottom="0.75" header="0.3" footer="0.3"/>
  <pageSetup paperSize="9" scale="6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J8" sqref="J8"/>
    </sheetView>
  </sheetViews>
  <sheetFormatPr defaultRowHeight="15" x14ac:dyDescent="0.25"/>
  <cols>
    <col min="2" max="2" width="12.7109375" bestFit="1" customWidth="1"/>
    <col min="12" max="16" width="0" hidden="1" customWidth="1"/>
  </cols>
  <sheetData>
    <row r="1" spans="1:16" x14ac:dyDescent="0.25">
      <c r="A1" s="142">
        <v>44794</v>
      </c>
      <c r="B1" s="143"/>
      <c r="C1" s="143"/>
      <c r="D1" s="143"/>
      <c r="E1" s="143"/>
      <c r="G1" s="142" t="s">
        <v>62</v>
      </c>
      <c r="H1" s="143"/>
      <c r="I1" s="143"/>
      <c r="J1" s="143"/>
      <c r="L1" s="142" t="s">
        <v>41</v>
      </c>
      <c r="M1" s="143"/>
      <c r="N1" s="143"/>
    </row>
    <row r="2" spans="1:16" x14ac:dyDescent="0.25">
      <c r="A2" s="30" t="s">
        <v>50</v>
      </c>
      <c r="B2" s="30" t="s">
        <v>51</v>
      </c>
      <c r="C2" s="30" t="s">
        <v>52</v>
      </c>
      <c r="D2" s="30" t="s">
        <v>53</v>
      </c>
      <c r="E2" s="30" t="s">
        <v>54</v>
      </c>
      <c r="G2" s="30" t="s">
        <v>52</v>
      </c>
      <c r="H2" s="30" t="s">
        <v>63</v>
      </c>
      <c r="I2" s="30" t="s">
        <v>53</v>
      </c>
      <c r="J2" s="30" t="s">
        <v>54</v>
      </c>
      <c r="L2" s="30" t="s">
        <v>52</v>
      </c>
      <c r="M2" s="30" t="s">
        <v>53</v>
      </c>
      <c r="N2" s="30" t="s">
        <v>54</v>
      </c>
      <c r="P2" s="26" t="s">
        <v>64</v>
      </c>
    </row>
    <row r="3" spans="1:16" x14ac:dyDescent="0.25">
      <c r="A3" s="31" t="s">
        <v>55</v>
      </c>
      <c r="B3" s="32">
        <v>4</v>
      </c>
      <c r="C3" s="33">
        <v>101</v>
      </c>
      <c r="D3" s="32">
        <v>928</v>
      </c>
      <c r="E3" s="32">
        <f>D3*C3</f>
        <v>93728</v>
      </c>
      <c r="G3" s="33"/>
      <c r="H3" s="33">
        <f>G3*8</f>
        <v>0</v>
      </c>
      <c r="I3" s="32">
        <v>192</v>
      </c>
      <c r="J3" s="32">
        <f>I3*H3</f>
        <v>0</v>
      </c>
      <c r="L3" s="33"/>
      <c r="M3" s="34">
        <v>770</v>
      </c>
      <c r="N3" s="32">
        <f>M3*L3</f>
        <v>0</v>
      </c>
      <c r="P3">
        <v>20019</v>
      </c>
    </row>
    <row r="4" spans="1:16" x14ac:dyDescent="0.25">
      <c r="A4" s="31" t="s">
        <v>56</v>
      </c>
      <c r="B4" s="32">
        <v>23</v>
      </c>
      <c r="C4" s="33">
        <v>534</v>
      </c>
      <c r="D4" s="32">
        <v>928</v>
      </c>
      <c r="E4" s="32">
        <f t="shared" ref="E4:E8" si="0">D4*C4</f>
        <v>495552</v>
      </c>
      <c r="G4" s="33">
        <v>1</v>
      </c>
      <c r="H4" s="33">
        <f t="shared" ref="H4:H8" si="1">G4*8</f>
        <v>8</v>
      </c>
      <c r="I4" s="32">
        <v>192</v>
      </c>
      <c r="J4" s="32">
        <f t="shared" ref="J4:J8" si="2">I4*H4</f>
        <v>1536</v>
      </c>
      <c r="L4" s="33"/>
      <c r="M4" s="34">
        <v>770</v>
      </c>
      <c r="N4" s="32">
        <f t="shared" ref="N4:N8" si="3">M4*L4</f>
        <v>0</v>
      </c>
      <c r="P4">
        <v>20019</v>
      </c>
    </row>
    <row r="5" spans="1:16" x14ac:dyDescent="0.25">
      <c r="A5" s="31" t="s">
        <v>57</v>
      </c>
      <c r="B5" s="32">
        <v>1</v>
      </c>
      <c r="C5" s="33">
        <v>26</v>
      </c>
      <c r="D5" s="32">
        <v>928</v>
      </c>
      <c r="E5" s="32">
        <f t="shared" si="0"/>
        <v>24128</v>
      </c>
      <c r="G5" s="33"/>
      <c r="H5" s="33">
        <f t="shared" si="1"/>
        <v>0</v>
      </c>
      <c r="I5" s="32">
        <v>192</v>
      </c>
      <c r="J5" s="32">
        <f t="shared" si="2"/>
        <v>0</v>
      </c>
      <c r="L5" s="33"/>
      <c r="M5" s="34">
        <v>770</v>
      </c>
      <c r="N5" s="32">
        <f t="shared" si="3"/>
        <v>0</v>
      </c>
      <c r="P5">
        <v>20019</v>
      </c>
    </row>
    <row r="6" spans="1:16" x14ac:dyDescent="0.25">
      <c r="A6" s="31" t="s">
        <v>58</v>
      </c>
      <c r="B6" s="32">
        <v>2</v>
      </c>
      <c r="C6" s="33">
        <v>47</v>
      </c>
      <c r="D6" s="32">
        <v>928</v>
      </c>
      <c r="E6" s="32">
        <f t="shared" si="0"/>
        <v>43616</v>
      </c>
      <c r="G6" s="33"/>
      <c r="H6" s="33">
        <f t="shared" si="1"/>
        <v>0</v>
      </c>
      <c r="I6" s="32">
        <v>192</v>
      </c>
      <c r="J6" s="32">
        <f t="shared" si="2"/>
        <v>0</v>
      </c>
      <c r="L6" s="33"/>
      <c r="M6" s="34">
        <v>770</v>
      </c>
      <c r="N6" s="32">
        <f t="shared" si="3"/>
        <v>0</v>
      </c>
      <c r="P6">
        <v>20019</v>
      </c>
    </row>
    <row r="7" spans="1:16" x14ac:dyDescent="0.25">
      <c r="A7" s="31" t="s">
        <v>59</v>
      </c>
      <c r="B7" s="32">
        <v>11</v>
      </c>
      <c r="C7" s="33">
        <v>251</v>
      </c>
      <c r="D7" s="32">
        <v>846</v>
      </c>
      <c r="E7" s="32">
        <f t="shared" si="0"/>
        <v>212346</v>
      </c>
      <c r="G7" s="33"/>
      <c r="H7" s="33">
        <f t="shared" si="1"/>
        <v>0</v>
      </c>
      <c r="I7" s="32">
        <v>175</v>
      </c>
      <c r="J7" s="32">
        <f t="shared" si="2"/>
        <v>0</v>
      </c>
      <c r="L7" s="33"/>
      <c r="M7" s="34">
        <f>P7/26</f>
        <v>699.5</v>
      </c>
      <c r="N7" s="32">
        <f t="shared" si="3"/>
        <v>0</v>
      </c>
      <c r="P7">
        <v>18187</v>
      </c>
    </row>
    <row r="8" spans="1:16" x14ac:dyDescent="0.25">
      <c r="A8" s="31" t="s">
        <v>60</v>
      </c>
      <c r="B8" s="32">
        <v>189</v>
      </c>
      <c r="C8" s="33">
        <v>4149</v>
      </c>
      <c r="D8" s="32">
        <v>771</v>
      </c>
      <c r="E8" s="32">
        <f t="shared" si="0"/>
        <v>3198879</v>
      </c>
      <c r="G8" s="33">
        <v>84</v>
      </c>
      <c r="H8" s="33">
        <f t="shared" si="1"/>
        <v>672</v>
      </c>
      <c r="I8" s="32">
        <v>159</v>
      </c>
      <c r="J8" s="32">
        <f t="shared" si="2"/>
        <v>106848</v>
      </c>
      <c r="L8" s="33"/>
      <c r="M8" s="32">
        <v>635</v>
      </c>
      <c r="N8" s="32">
        <f t="shared" si="3"/>
        <v>0</v>
      </c>
      <c r="P8">
        <v>16506</v>
      </c>
    </row>
    <row r="9" spans="1:16" x14ac:dyDescent="0.25">
      <c r="A9" s="35" t="s">
        <v>31</v>
      </c>
      <c r="B9" s="36">
        <v>237</v>
      </c>
      <c r="C9" s="36">
        <f>SUM(C3:C8)</f>
        <v>5108</v>
      </c>
      <c r="D9" s="35"/>
      <c r="E9" s="36">
        <f>SUM(E3:E8)</f>
        <v>4068249</v>
      </c>
      <c r="G9" s="36">
        <f>SUM(G3:G8)</f>
        <v>85</v>
      </c>
      <c r="H9" s="36">
        <f t="shared" ref="H9" si="4">SUM(H3:H8)</f>
        <v>680</v>
      </c>
      <c r="I9" s="35"/>
      <c r="J9" s="36">
        <f>SUM(J3:J8)</f>
        <v>108384</v>
      </c>
      <c r="L9" s="36">
        <f>SUM(L3:L8)</f>
        <v>0</v>
      </c>
      <c r="M9" s="35"/>
      <c r="N9" s="36">
        <f>SUM(N3:N8)</f>
        <v>0</v>
      </c>
    </row>
    <row r="10" spans="1:16" x14ac:dyDescent="0.25">
      <c r="A10" s="31" t="s">
        <v>65</v>
      </c>
      <c r="B10" s="12"/>
      <c r="C10" s="12"/>
      <c r="D10" s="12"/>
      <c r="E10" s="12"/>
      <c r="G10" s="12"/>
      <c r="H10" s="12"/>
      <c r="I10" s="12"/>
      <c r="J10" s="32">
        <f>ROUNDUP(J9*3.25%,0)</f>
        <v>3523</v>
      </c>
      <c r="L10" s="12"/>
      <c r="M10" s="12"/>
      <c r="N10" s="32">
        <f>ROUNDUP(N9*3.25%,0)</f>
        <v>0</v>
      </c>
    </row>
    <row r="11" spans="1:16" x14ac:dyDescent="0.25">
      <c r="A11" s="27" t="s">
        <v>61</v>
      </c>
      <c r="B11" s="28">
        <v>0.18</v>
      </c>
      <c r="C11" s="29"/>
      <c r="D11" s="29"/>
      <c r="E11" s="28">
        <f>E9*18%</f>
        <v>732284.82</v>
      </c>
      <c r="G11" s="29"/>
      <c r="H11" s="29"/>
      <c r="I11" s="29"/>
      <c r="J11" s="28">
        <f>(J10+J9)*18%</f>
        <v>20143.259999999998</v>
      </c>
      <c r="L11" s="29"/>
      <c r="M11" s="29"/>
      <c r="N11" s="28">
        <f>(N10+N9)*18%</f>
        <v>0</v>
      </c>
    </row>
    <row r="12" spans="1:16" x14ac:dyDescent="0.25">
      <c r="A12" s="31" t="s">
        <v>31</v>
      </c>
      <c r="B12" s="12"/>
      <c r="C12" s="12"/>
      <c r="D12" s="12"/>
      <c r="E12" s="12">
        <f>E11+E9</f>
        <v>4800533.82</v>
      </c>
      <c r="G12" s="12"/>
      <c r="H12" s="12"/>
      <c r="I12" s="12"/>
      <c r="J12" s="12">
        <f>J11+J9+J10</f>
        <v>132050.26</v>
      </c>
      <c r="K12">
        <f>J12+E12</f>
        <v>4932584.08</v>
      </c>
      <c r="L12" s="12"/>
      <c r="M12" s="12"/>
      <c r="N12" s="12">
        <f>N11+N9</f>
        <v>0</v>
      </c>
      <c r="P12">
        <f>N12+J12+E12</f>
        <v>4932584.08</v>
      </c>
    </row>
  </sheetData>
  <mergeCells count="3">
    <mergeCell ref="A1:E1"/>
    <mergeCell ref="G1:J1"/>
    <mergeCell ref="L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G9" sqref="G9"/>
    </sheetView>
  </sheetViews>
  <sheetFormatPr defaultRowHeight="15" x14ac:dyDescent="0.25"/>
  <cols>
    <col min="2" max="2" width="5.28515625" customWidth="1"/>
    <col min="3" max="3" width="6.140625" customWidth="1"/>
    <col min="4" max="4" width="6" customWidth="1"/>
  </cols>
  <sheetData>
    <row r="1" spans="1:6" x14ac:dyDescent="0.25">
      <c r="C1" t="s">
        <v>121</v>
      </c>
    </row>
    <row r="2" spans="1:6" x14ac:dyDescent="0.25">
      <c r="B2" s="144" t="s">
        <v>120</v>
      </c>
      <c r="C2" s="144"/>
      <c r="D2" s="144"/>
      <c r="E2" s="144"/>
      <c r="F2" t="s">
        <v>119</v>
      </c>
    </row>
    <row r="3" spans="1:6" x14ac:dyDescent="0.25">
      <c r="A3" s="12" t="s">
        <v>123</v>
      </c>
      <c r="B3" s="12" t="s">
        <v>24</v>
      </c>
      <c r="C3" s="12" t="s">
        <v>26</v>
      </c>
      <c r="D3" s="12" t="s">
        <v>27</v>
      </c>
      <c r="E3" s="12" t="s">
        <v>122</v>
      </c>
    </row>
    <row r="4" spans="1:6" x14ac:dyDescent="0.25">
      <c r="A4" s="12"/>
      <c r="B4" s="12"/>
      <c r="C4" s="12"/>
      <c r="D4" s="12"/>
      <c r="E4" s="12"/>
    </row>
    <row r="5" spans="1:6" x14ac:dyDescent="0.25">
      <c r="A5" s="12"/>
      <c r="B5" s="12"/>
      <c r="C5" s="12"/>
      <c r="D5" s="12"/>
      <c r="E5" s="12"/>
    </row>
    <row r="6" spans="1:6" x14ac:dyDescent="0.25">
      <c r="A6" s="12"/>
      <c r="B6" s="12"/>
      <c r="C6" s="12"/>
      <c r="D6" s="12"/>
      <c r="E6" s="12"/>
    </row>
    <row r="7" spans="1:6" x14ac:dyDescent="0.25">
      <c r="A7" s="12"/>
      <c r="B7" s="12"/>
      <c r="C7" s="12"/>
      <c r="D7" s="12"/>
      <c r="E7" s="12"/>
    </row>
    <row r="8" spans="1:6" x14ac:dyDescent="0.25">
      <c r="A8" s="12"/>
      <c r="B8" s="12"/>
      <c r="C8" s="12"/>
      <c r="D8" s="12"/>
      <c r="E8" s="12"/>
    </row>
    <row r="9" spans="1:6" x14ac:dyDescent="0.25">
      <c r="A9" s="12"/>
      <c r="B9" s="12"/>
      <c r="C9" s="12"/>
      <c r="D9" s="12"/>
      <c r="E9" s="12"/>
    </row>
    <row r="10" spans="1:6" x14ac:dyDescent="0.25">
      <c r="A10" s="12"/>
      <c r="B10" s="12"/>
      <c r="C10" s="12"/>
      <c r="D10" s="12"/>
      <c r="E10" s="12"/>
    </row>
    <row r="11" spans="1:6" x14ac:dyDescent="0.25">
      <c r="A11" s="12"/>
      <c r="B11" s="12"/>
      <c r="C11" s="12"/>
      <c r="D11" s="12"/>
      <c r="E11" s="12"/>
    </row>
    <row r="12" spans="1:6" x14ac:dyDescent="0.25">
      <c r="A12" s="12"/>
      <c r="B12" s="12"/>
      <c r="C12" s="12"/>
      <c r="D12" s="12"/>
      <c r="E12" s="12"/>
    </row>
    <row r="13" spans="1:6" x14ac:dyDescent="0.25">
      <c r="A13" s="12"/>
      <c r="B13" s="12"/>
      <c r="C13" s="12"/>
      <c r="D13" s="12"/>
      <c r="E13" s="12"/>
    </row>
    <row r="14" spans="1:6" x14ac:dyDescent="0.25">
      <c r="A14" s="12"/>
      <c r="B14" s="12"/>
      <c r="C14" s="12"/>
      <c r="D14" s="12"/>
      <c r="E14" s="12"/>
    </row>
    <row r="15" spans="1:6" x14ac:dyDescent="0.25">
      <c r="A15" s="12"/>
      <c r="B15" s="12"/>
      <c r="C15" s="12"/>
      <c r="D15" s="12"/>
      <c r="E15" s="12"/>
    </row>
    <row r="16" spans="1:6" x14ac:dyDescent="0.25">
      <c r="A16" s="12"/>
      <c r="B16" s="12"/>
      <c r="C16" s="12"/>
      <c r="D16" s="12"/>
      <c r="E16" s="12"/>
    </row>
    <row r="17" spans="1:5" x14ac:dyDescent="0.25">
      <c r="A17" s="12"/>
      <c r="B17" s="12"/>
      <c r="C17" s="12"/>
      <c r="D17" s="12"/>
      <c r="E17" s="12"/>
    </row>
    <row r="18" spans="1:5" x14ac:dyDescent="0.25">
      <c r="A18" s="12"/>
      <c r="B18" s="12"/>
      <c r="C18" s="12"/>
      <c r="D18" s="12"/>
      <c r="E18" s="12"/>
    </row>
    <row r="19" spans="1:5" x14ac:dyDescent="0.25">
      <c r="A19" s="12"/>
      <c r="B19" s="12"/>
      <c r="C19" s="12"/>
      <c r="D19" s="12"/>
      <c r="E19" s="12"/>
    </row>
    <row r="20" spans="1:5" x14ac:dyDescent="0.25">
      <c r="A20" s="12"/>
      <c r="B20" s="12"/>
      <c r="C20" s="12"/>
      <c r="D20" s="12"/>
      <c r="E20" s="12"/>
    </row>
    <row r="21" spans="1:5" x14ac:dyDescent="0.25">
      <c r="A21" s="12"/>
      <c r="B21" s="12"/>
      <c r="C21" s="12"/>
      <c r="D21" s="12"/>
      <c r="E21" s="12"/>
    </row>
    <row r="22" spans="1:5" x14ac:dyDescent="0.25">
      <c r="A22" s="12"/>
      <c r="B22" s="12"/>
      <c r="C22" s="12"/>
      <c r="D22" s="12"/>
      <c r="E22" s="12"/>
    </row>
    <row r="23" spans="1:5" x14ac:dyDescent="0.25">
      <c r="A23" s="12"/>
      <c r="B23" s="12"/>
      <c r="C23" s="12"/>
      <c r="D23" s="12"/>
      <c r="E23" s="12"/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G10" sqref="G10"/>
    </sheetView>
  </sheetViews>
  <sheetFormatPr defaultRowHeight="15" x14ac:dyDescent="0.25"/>
  <cols>
    <col min="1" max="1" width="16.42578125" bestFit="1" customWidth="1"/>
    <col min="4" max="4" width="16.42578125" customWidth="1"/>
    <col min="5" max="5" width="23.42578125" customWidth="1"/>
  </cols>
  <sheetData>
    <row r="1" spans="1:5" x14ac:dyDescent="0.25">
      <c r="A1" s="129">
        <v>360</v>
      </c>
      <c r="B1" s="129"/>
      <c r="C1" s="129"/>
      <c r="D1" s="129"/>
      <c r="E1" s="129"/>
    </row>
    <row r="2" spans="1:5" ht="45" x14ac:dyDescent="0.25">
      <c r="A2" s="12"/>
      <c r="B2" s="50" t="s">
        <v>124</v>
      </c>
      <c r="C2" s="51" t="s">
        <v>125</v>
      </c>
      <c r="D2" s="52" t="s">
        <v>126</v>
      </c>
      <c r="E2" s="12" t="s">
        <v>127</v>
      </c>
    </row>
    <row r="3" spans="1:5" x14ac:dyDescent="0.25">
      <c r="A3" s="12" t="s">
        <v>101</v>
      </c>
      <c r="B3" s="49">
        <v>6</v>
      </c>
      <c r="C3" s="49">
        <v>928</v>
      </c>
      <c r="D3" s="49">
        <v>114</v>
      </c>
      <c r="E3" s="38">
        <f>D3*C3</f>
        <v>105792</v>
      </c>
    </row>
    <row r="4" spans="1:5" x14ac:dyDescent="0.25">
      <c r="A4" s="12" t="s">
        <v>128</v>
      </c>
      <c r="B4" s="49">
        <v>98</v>
      </c>
      <c r="C4" s="49">
        <v>784</v>
      </c>
      <c r="D4" s="49">
        <v>2211</v>
      </c>
      <c r="E4" s="38">
        <f>D4*C4</f>
        <v>1733424</v>
      </c>
    </row>
    <row r="5" spans="1:5" x14ac:dyDescent="0.25">
      <c r="A5" s="12" t="s">
        <v>31</v>
      </c>
      <c r="B5" s="49"/>
      <c r="C5" s="49"/>
      <c r="D5" s="49"/>
      <c r="E5" s="38">
        <f>SUM(E3:E4)</f>
        <v>1839216</v>
      </c>
    </row>
    <row r="6" spans="1:5" x14ac:dyDescent="0.25">
      <c r="A6" s="12" t="s">
        <v>129</v>
      </c>
      <c r="B6" s="49"/>
      <c r="C6" s="49"/>
      <c r="D6" s="49"/>
      <c r="E6" s="38">
        <f>E5*18%</f>
        <v>331058.88</v>
      </c>
    </row>
    <row r="7" spans="1:5" x14ac:dyDescent="0.25">
      <c r="A7" s="12" t="s">
        <v>39</v>
      </c>
      <c r="B7" s="49"/>
      <c r="C7" s="49"/>
      <c r="D7" s="49"/>
      <c r="E7" s="53">
        <f>E5+E6</f>
        <v>2170274.88</v>
      </c>
    </row>
    <row r="8" spans="1:5" x14ac:dyDescent="0.25">
      <c r="A8" s="12" t="s">
        <v>101</v>
      </c>
      <c r="B8" s="49">
        <v>11</v>
      </c>
      <c r="C8" s="49">
        <v>196</v>
      </c>
      <c r="D8" s="49">
        <f>B8*8</f>
        <v>88</v>
      </c>
      <c r="E8" s="38">
        <f>D8*C8</f>
        <v>17248</v>
      </c>
    </row>
    <row r="9" spans="1:5" x14ac:dyDescent="0.25">
      <c r="A9" s="12" t="s">
        <v>128</v>
      </c>
      <c r="B9" s="49">
        <v>6</v>
      </c>
      <c r="C9" s="49">
        <v>161</v>
      </c>
      <c r="D9" s="49">
        <f>B9*8</f>
        <v>48</v>
      </c>
      <c r="E9" s="38">
        <f>D9*C9</f>
        <v>7728</v>
      </c>
    </row>
    <row r="10" spans="1:5" x14ac:dyDescent="0.25">
      <c r="A10" s="12"/>
      <c r="B10" s="49"/>
      <c r="C10" s="49"/>
      <c r="D10" s="49"/>
      <c r="E10" s="38">
        <f>SUM(E8:E9)</f>
        <v>24976</v>
      </c>
    </row>
    <row r="11" spans="1:5" x14ac:dyDescent="0.25">
      <c r="A11" s="12" t="s">
        <v>130</v>
      </c>
      <c r="B11" s="49"/>
      <c r="C11" s="49"/>
      <c r="D11" s="49"/>
      <c r="E11" s="38">
        <f>E10*3.25%</f>
        <v>811.72</v>
      </c>
    </row>
    <row r="12" spans="1:5" x14ac:dyDescent="0.25">
      <c r="A12" s="54" t="s">
        <v>31</v>
      </c>
      <c r="B12" s="49"/>
      <c r="C12" s="49"/>
      <c r="D12" s="49"/>
      <c r="E12" s="38">
        <f>SUM(E10:E11)</f>
        <v>25787.72</v>
      </c>
    </row>
    <row r="13" spans="1:5" x14ac:dyDescent="0.25">
      <c r="A13" s="12" t="s">
        <v>129</v>
      </c>
      <c r="B13" s="49"/>
      <c r="C13" s="49"/>
      <c r="D13" s="49"/>
      <c r="E13" s="38">
        <f>E12*18%</f>
        <v>4641.7896000000001</v>
      </c>
    </row>
    <row r="14" spans="1:5" x14ac:dyDescent="0.25">
      <c r="A14" s="12" t="s">
        <v>39</v>
      </c>
      <c r="B14" s="49"/>
      <c r="C14" s="49"/>
      <c r="D14" s="49"/>
      <c r="E14" s="55">
        <f>E13+E12</f>
        <v>30429.509600000001</v>
      </c>
    </row>
    <row r="16" spans="1:5" x14ac:dyDescent="0.25">
      <c r="A16" s="12" t="s">
        <v>131</v>
      </c>
      <c r="B16" s="12"/>
      <c r="C16" s="12"/>
      <c r="D16" s="12"/>
      <c r="E16" s="56">
        <f>E14+E7</f>
        <v>2200704.3895999999</v>
      </c>
    </row>
  </sheetData>
  <mergeCells count="1">
    <mergeCell ref="A1:E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Daily cost sheet</vt:lpstr>
      <vt:lpstr>OCT 23</vt:lpstr>
      <vt:lpstr>OT</vt:lpstr>
      <vt:lpstr>Summary</vt:lpstr>
      <vt:lpstr>Sheet1</vt:lpstr>
      <vt:lpstr>Sheet2</vt:lpstr>
      <vt:lpstr>'OCT 23'!Print_Area</vt:lpstr>
      <vt:lpstr>OT!Print_Area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Singh</dc:creator>
  <cp:lastModifiedBy>Vikas</cp:lastModifiedBy>
  <cp:lastPrinted>2023-11-14T09:00:00Z</cp:lastPrinted>
  <dcterms:created xsi:type="dcterms:W3CDTF">2022-08-24T10:09:03Z</dcterms:created>
  <dcterms:modified xsi:type="dcterms:W3CDTF">2023-11-14T09:00:09Z</dcterms:modified>
</cp:coreProperties>
</file>