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9210" firstSheet="1" activeTab="1"/>
  </bookViews>
  <sheets>
    <sheet name="SUMMARY only format" sheetId="1" state="hidden" r:id="rId1"/>
    <sheet name="Venkateshwar Hospital " sheetId="2" r:id="rId2"/>
    <sheet name="Sheet1" sheetId="3" r:id="rId3"/>
  </sheets>
  <definedNames>
    <definedName name="_xlnm.Print_Titles" localSheetId="0">'SUMMARY only format'!$1:$2</definedName>
    <definedName name="_xlnm.Print_Titles" localSheetId="1">'Venkateshwar Hospital '!$1:$8</definedName>
  </definedNames>
  <calcPr fullCalcOnLoad="1"/>
</workbook>
</file>

<file path=xl/sharedStrings.xml><?xml version="1.0" encoding="utf-8"?>
<sst xmlns="http://schemas.openxmlformats.org/spreadsheetml/2006/main" count="668" uniqueCount="537">
  <si>
    <t>FROM  ''XVII''</t>
  </si>
  <si>
    <t>[See Rule 78(1)(a)(i)]</t>
  </si>
  <si>
    <t>Register of Wages</t>
  </si>
  <si>
    <t>SR. NO.</t>
  </si>
  <si>
    <t>EMP.
CODE</t>
  </si>
  <si>
    <t>NAME</t>
  </si>
  <si>
    <t>FATHER'S
NAME</t>
  </si>
  <si>
    <t>DESIGNATION</t>
  </si>
  <si>
    <t xml:space="preserve">LOCATION </t>
  </si>
  <si>
    <t>LOCATION CODE</t>
  </si>
  <si>
    <t>ESI NO.</t>
  </si>
  <si>
    <t>BANK ACCOUNT NO.</t>
  </si>
  <si>
    <t>SALARY RATE</t>
  </si>
  <si>
    <t>DAYS</t>
  </si>
  <si>
    <t>EARNING</t>
  </si>
  <si>
    <t>DEDUCTION</t>
  </si>
  <si>
    <t>NET PAYBLE
AMOUNT (RS.)</t>
  </si>
  <si>
    <t xml:space="preserve">BASIC </t>
  </si>
  <si>
    <t>HRA</t>
  </si>
  <si>
    <t>OTH. ALL</t>
  </si>
  <si>
    <t xml:space="preserve"> TOTAL GROSS</t>
  </si>
  <si>
    <t>TOT. WOR. DAY</t>
  </si>
  <si>
    <t>OT IN
DAYS</t>
  </si>
  <si>
    <t>OT
AMOUNT</t>
  </si>
  <si>
    <t>GROSS</t>
  </si>
  <si>
    <t>L.W.F</t>
  </si>
  <si>
    <t>PF</t>
  </si>
  <si>
    <t>ESI</t>
  </si>
  <si>
    <t>TOTAL
DEDUCTION</t>
  </si>
  <si>
    <t>NET PAY</t>
  </si>
  <si>
    <t>Y311</t>
  </si>
  <si>
    <t>TOTAL</t>
  </si>
  <si>
    <t>RIL-Super Dry Ambience Mall, Vasant Kunj, Delhi</t>
  </si>
  <si>
    <t xml:space="preserve">RIL-Kennith Cole, Vasant Kunj, New Delhi </t>
  </si>
  <si>
    <t xml:space="preserve">RIL-Digital-Sector 63, Noida </t>
  </si>
  <si>
    <t xml:space="preserve">RIL-Dune-Ambience Mall, Gurgaon </t>
  </si>
  <si>
    <t>RIL-Digital Express-Sector-14, Gurgaon</t>
  </si>
  <si>
    <t xml:space="preserve"> </t>
  </si>
  <si>
    <t>Deep Cleaning, Noida</t>
  </si>
  <si>
    <t>Deep Cleaning, Faridabad</t>
  </si>
  <si>
    <t>Deep Cleaning, Ghaziabad</t>
  </si>
  <si>
    <t>Deep Cleaning, Gurgaon</t>
  </si>
  <si>
    <t xml:space="preserve">Deep Cleaning, Delhi  </t>
  </si>
  <si>
    <t>RIL-Digital Express Opulent, Ghaziabad</t>
  </si>
  <si>
    <t>RIL-Trends-Rohtak</t>
  </si>
  <si>
    <t>RIL- Market Eross, Faridabad</t>
  </si>
  <si>
    <t>RIL- Fresh-Sector-28, Faridabad</t>
  </si>
  <si>
    <t>RIL- Fresh-NIT 3, Faridabad</t>
  </si>
  <si>
    <t>RIL- Fresh- Shivam Huda Complex, Rohtak</t>
  </si>
  <si>
    <t xml:space="preserve">RIL- Fresh-Kath Mandi, Rohtak </t>
  </si>
  <si>
    <t>RIL- Fresh-Shahnai Banquet, Rohtak</t>
  </si>
  <si>
    <t>RIL- PLA Chowk, Hisar</t>
  </si>
  <si>
    <t>RIL- Foot Print- Hisar</t>
  </si>
  <si>
    <t>RIL- Digital-Mahagun, Ghaziabad</t>
  </si>
  <si>
    <t>RIL- Jewel-Euro Park, Ghaziabad</t>
  </si>
  <si>
    <t>RIL- Jewel-Ambedkar Road,Ghaziabad</t>
  </si>
  <si>
    <t>RIL- Trend-Opulent, Ghaziabad</t>
  </si>
  <si>
    <t>RIL- Trend-Mahagun, Ghaziabad</t>
  </si>
  <si>
    <t>RIL- Foot Print-Opulent, Ghaziabad</t>
  </si>
  <si>
    <t>RIL- Foot Print-Pacific Mall, Ghaziabad</t>
  </si>
  <si>
    <t>RIL- Foot Print-Euro Park, Ghaziabad</t>
  </si>
  <si>
    <t>RIL- Digital-Shipra Mall, Ghaziabad</t>
  </si>
  <si>
    <t>RIL- Fresh-Dayal Bagh Colony, Faridabad</t>
  </si>
  <si>
    <t>RIL- GM Complex, Rohtak</t>
  </si>
  <si>
    <t>RIL- Fresh-Sagar Villa, Rohtak</t>
  </si>
  <si>
    <t>RIL- RIBS-Sector-58,Faridabad</t>
  </si>
  <si>
    <t>RIL- Digital-Fun City,Faridabad</t>
  </si>
  <si>
    <t>RIL- Fresh-NIT 1&amp;2, Faridabad</t>
  </si>
  <si>
    <t>RIL-Mart-Euro Park, Ghaziabad</t>
  </si>
  <si>
    <t>RIL- Super-Ansal Plaza Greater Noida</t>
  </si>
  <si>
    <t>RIL- Fresh-Sector-31, Gurgaon</t>
  </si>
  <si>
    <t>RIL- Digital-Raheja Mall, Gurgaon</t>
  </si>
  <si>
    <t>RIL- Fresh-Pataudi Road, Gurgaon</t>
  </si>
  <si>
    <t>RIL-Digital-Ansal Plaza, Gurgaon</t>
  </si>
  <si>
    <t>RIL- Tends, Grugaon</t>
  </si>
  <si>
    <t>RIL-Fresh-Huda Market-2, Gurgaon</t>
  </si>
  <si>
    <t>RIL-Foot Print-Ambience Mall, Gurgaon</t>
  </si>
  <si>
    <t>RIL-Brand-Quick Silver, Gurgaon</t>
  </si>
  <si>
    <t>RIL- Autozone-Ambience Mall, Gurgaon</t>
  </si>
  <si>
    <t>RIL-DT Mega Mall, DLF Phase-2,Gurgaon</t>
  </si>
  <si>
    <t>RIL-Diesel Store-Gurgaon</t>
  </si>
  <si>
    <t>RIL- Gold Sukh, Gurgaon</t>
  </si>
  <si>
    <t>RIL-Fresh-Sector-23, Gurgaon</t>
  </si>
  <si>
    <t>RIL-Digital-Ambience Mall, Gurgaon</t>
  </si>
  <si>
    <t>RIL-Brand-Brook Brothers, Gurgaon</t>
  </si>
  <si>
    <t>RIL- Fresh-Jacobpura, Gurgaon</t>
  </si>
  <si>
    <t>RIL-Fresh-Jharsa Road, Sector-15, Gurgaon</t>
  </si>
  <si>
    <t>RIL- Digital Express-Pacific Mall, Ghaziabad</t>
  </si>
  <si>
    <t>RIL-Digital Express- Raj Nagar, Ghaziabad</t>
  </si>
  <si>
    <t>RIL-Diesel Black Gold,Emplorio Mall, Vasant Kunj</t>
  </si>
  <si>
    <t>RIL-Brook Brothers, Ambience Mall, Vasant Kunj</t>
  </si>
  <si>
    <t>RIL-Digital-Ambience Mall, Vasant Kunj</t>
  </si>
  <si>
    <t>RIL- Paul &amp; Shark, Vasant Kunj, New Delhi</t>
  </si>
  <si>
    <t>RIL-Quick Silver,Ambience Mall, Vasant Kunj, New Delhi</t>
  </si>
  <si>
    <t>RIL-Thomas Pink, Vasant Kunj, New Delhli</t>
  </si>
  <si>
    <t>RIL-Fresh-Arjun Nagar, New Delhi</t>
  </si>
  <si>
    <t>RIL-Fresh-Savitri Nagar, New Delhi</t>
  </si>
  <si>
    <t>RIL- Fresh-Jamroodpur, New Delhi</t>
  </si>
  <si>
    <t>RIL- Fresh-Lado Sarai, New Delhi</t>
  </si>
  <si>
    <t>RIL-Fresh-Dayanand Colony, New Delhi</t>
  </si>
  <si>
    <t>RIL-Fresh-Goyal House,New Delhi</t>
  </si>
  <si>
    <t>RIL-Fresh-Taimur Nagar, New Delhi</t>
  </si>
  <si>
    <t>RIL- Brand-Ambience Mall, Gurgaon</t>
  </si>
  <si>
    <t>RIL-Hamley's DLF Saket, New Delhi</t>
  </si>
  <si>
    <t>RIL-Mart-Crown Interior, Faridabad</t>
  </si>
  <si>
    <t>RIL- Foot Print, Greater Noida</t>
  </si>
  <si>
    <t>RIL- Beta1, Greater Noida</t>
  </si>
  <si>
    <t>RIL-Digital-Sector-18, Noida</t>
  </si>
  <si>
    <t>RIL- Kenneth Cole, Gurgaon</t>
  </si>
  <si>
    <t>RIL- Digital-Kailash Colony, New Delhi</t>
  </si>
  <si>
    <t>RIL-Rewari</t>
  </si>
  <si>
    <t>RIL-Diesel, Ambience Mall,Vasant Kunj, New Delhi</t>
  </si>
  <si>
    <t xml:space="preserve">RIL-Digital Express-Ansal Plaza, Noida </t>
  </si>
  <si>
    <t>RIL-Trend-Ambience Mall, Gurgaon</t>
  </si>
  <si>
    <t>RIL-GAS- DLF Saket, New Delhi</t>
  </si>
  <si>
    <t>RIL-Cash &amp; Carry-Echo Tech-2, Greater Noida</t>
  </si>
  <si>
    <t>Deep Cleaning Hissar/ Rohtak</t>
  </si>
  <si>
    <t>RIL-Foot Print, Rohtak</t>
  </si>
  <si>
    <t xml:space="preserve">RIL-Brand-Hamley's, Vasant Kunj, New Delhi </t>
  </si>
  <si>
    <t>RIL-Thomas Pink, Ambience Mall, Gurgaon</t>
  </si>
  <si>
    <t>Payroll Card Deduction</t>
  </si>
  <si>
    <t>Uniform Deduction</t>
  </si>
  <si>
    <t>RIL-Dune-Ambience Mall, Vasant Kunj, New Delhi</t>
  </si>
  <si>
    <t>Amount transfer in Bank</t>
  </si>
  <si>
    <t>Amount disburse in Cash</t>
  </si>
  <si>
    <t>Total Amount</t>
  </si>
  <si>
    <t>RIL-Super Dry -Saket, New Delhi</t>
  </si>
  <si>
    <t>RIL-Digital Express- New Delhi</t>
  </si>
  <si>
    <t>RIL-Dune-DLF Saket, New Delhi</t>
  </si>
  <si>
    <t>Deep Cleaning, Delhi-2</t>
  </si>
  <si>
    <t>RIL-Thomas Pink, DLF Place Saket, New Delhi</t>
  </si>
  <si>
    <t>RIL-Foot Print-Faridabad</t>
  </si>
  <si>
    <t>RIL-Foot Print-Mohan Nagar-Ghaziabad</t>
  </si>
  <si>
    <t>RIL-Digital-Crown Mart-Faridabad</t>
  </si>
  <si>
    <t>RIL-GAS-Ambience Mall-Vasant Kunj-New Delhi</t>
  </si>
  <si>
    <t>RIL-Foot Print- Bhiwani</t>
  </si>
  <si>
    <t>RIL-Foot Print- Sonipat</t>
  </si>
  <si>
    <t>RIL-Foot Print-BMG Mall-Rewari</t>
  </si>
  <si>
    <t>IFSC Code</t>
  </si>
  <si>
    <t>RIL-BCBG-Ambience Mall-Vasant Kunj-New Delhi</t>
  </si>
  <si>
    <t>RIL-Cash &amp; Carry-Sureajpur-Greater Noida</t>
  </si>
  <si>
    <t>Other Deduction</t>
  </si>
  <si>
    <t>Cash</t>
  </si>
  <si>
    <t>Bank</t>
  </si>
  <si>
    <t>Leave</t>
  </si>
  <si>
    <t>Bonus</t>
  </si>
  <si>
    <t>UAN NO.</t>
  </si>
  <si>
    <r>
      <rPr>
        <b/>
        <sz val="11"/>
        <color indexed="8"/>
        <rFont val="Calibri"/>
        <family val="2"/>
      </rPr>
      <t xml:space="preserve">Name and Address of Contractors :       </t>
    </r>
    <r>
      <rPr>
        <sz val="11"/>
        <color theme="1"/>
        <rFont val="Calibri"/>
        <family val="2"/>
      </rPr>
      <t xml:space="preserve">           
PLUS 360 FAHRENHEIT SOLUTIONS PVT. LTD.
B-48,NARAINA INDUSTRIAL AREA,PHASE-II
DELHI-110028</t>
    </r>
  </si>
  <si>
    <t xml:space="preserve">Total Payble Amount </t>
  </si>
  <si>
    <t>UTIB0000223</t>
  </si>
  <si>
    <t>UTIB0000224</t>
  </si>
  <si>
    <t>Nature and location of work: Security Services/ New Delhi</t>
  </si>
  <si>
    <t>Venk_0006</t>
  </si>
  <si>
    <t>Venk_0007</t>
  </si>
  <si>
    <t>Venk_0008</t>
  </si>
  <si>
    <t>Venk_0010</t>
  </si>
  <si>
    <t>Venk_0012</t>
  </si>
  <si>
    <t>Venk_0013</t>
  </si>
  <si>
    <t>Venk_0018</t>
  </si>
  <si>
    <t>Venk_0022</t>
  </si>
  <si>
    <t>Venk_0024</t>
  </si>
  <si>
    <t>Venk_0027</t>
  </si>
  <si>
    <t>Venk_0029</t>
  </si>
  <si>
    <t>Venk_0030</t>
  </si>
  <si>
    <t>Venk_0034</t>
  </si>
  <si>
    <t>Venk_0037</t>
  </si>
  <si>
    <t>Venk_0038</t>
  </si>
  <si>
    <t>Venk_0040</t>
  </si>
  <si>
    <t>Venk_0041</t>
  </si>
  <si>
    <t>Venk_0042</t>
  </si>
  <si>
    <t>Venk_0046</t>
  </si>
  <si>
    <t>Venk_0062</t>
  </si>
  <si>
    <t>ASO</t>
  </si>
  <si>
    <t>S/G</t>
  </si>
  <si>
    <t>L/G</t>
  </si>
  <si>
    <t>DOJ</t>
  </si>
  <si>
    <t>01.10.2020</t>
  </si>
  <si>
    <t>101036960998</t>
  </si>
  <si>
    <t>101131180656</t>
  </si>
  <si>
    <t>101196360289</t>
  </si>
  <si>
    <t>101222011174</t>
  </si>
  <si>
    <t>100979675561</t>
  </si>
  <si>
    <t>101064614759</t>
  </si>
  <si>
    <t>101466257624</t>
  </si>
  <si>
    <t>101284363680</t>
  </si>
  <si>
    <t>101507145489</t>
  </si>
  <si>
    <t>101195096454</t>
  </si>
  <si>
    <t>101564034442</t>
  </si>
  <si>
    <t>101573769438</t>
  </si>
  <si>
    <t>2012283819</t>
  </si>
  <si>
    <t>101271206915</t>
  </si>
  <si>
    <t>101581667132</t>
  </si>
  <si>
    <t>101449331602</t>
  </si>
  <si>
    <t>101309435729</t>
  </si>
  <si>
    <t>101511148160</t>
  </si>
  <si>
    <t>101364860408</t>
  </si>
  <si>
    <t>101142883897</t>
  </si>
  <si>
    <t>101542733790</t>
  </si>
  <si>
    <t>UTIB0003755</t>
  </si>
  <si>
    <t>4765000100065174</t>
  </si>
  <si>
    <t>PUNB0476500</t>
  </si>
  <si>
    <t>50272828475</t>
  </si>
  <si>
    <t>04890110017579</t>
  </si>
  <si>
    <t>UCBA0002798</t>
  </si>
  <si>
    <t>919010046138707</t>
  </si>
  <si>
    <t>332500101000889</t>
  </si>
  <si>
    <t>6578000100100590</t>
  </si>
  <si>
    <t>PUNB0657800</t>
  </si>
  <si>
    <t>919010081796494</t>
  </si>
  <si>
    <t>35072180375</t>
  </si>
  <si>
    <t>SBIN0016245</t>
  </si>
  <si>
    <t>55150662929</t>
  </si>
  <si>
    <t>SBIN0051289</t>
  </si>
  <si>
    <t>603910110009909</t>
  </si>
  <si>
    <t>BKID0006039</t>
  </si>
  <si>
    <t>920010009712511</t>
  </si>
  <si>
    <t>11380869882</t>
  </si>
  <si>
    <t>SBIN0003616</t>
  </si>
  <si>
    <t>1220000100316741</t>
  </si>
  <si>
    <t>PUNB0122000</t>
  </si>
  <si>
    <t>61309759180</t>
  </si>
  <si>
    <t>SBIN0031425</t>
  </si>
  <si>
    <t>50173614943</t>
  </si>
  <si>
    <t>50120684638</t>
  </si>
  <si>
    <t>3349001700153440</t>
  </si>
  <si>
    <t>PUNB0334900</t>
  </si>
  <si>
    <t>Other</t>
  </si>
  <si>
    <t xml:space="preserve">TOTAL ::- </t>
  </si>
  <si>
    <t>Dhirendra Singh Rawat</t>
  </si>
  <si>
    <t>Girand Singh</t>
  </si>
  <si>
    <t>Gopal Singh Rajput</t>
  </si>
  <si>
    <t>Shailendra Singh</t>
  </si>
  <si>
    <t>Janki Devi</t>
  </si>
  <si>
    <t>Shahana</t>
  </si>
  <si>
    <t>Rajesh Kumar Singh</t>
  </si>
  <si>
    <t>Brajesh Kumar</t>
  </si>
  <si>
    <t>Mohit</t>
  </si>
  <si>
    <t>Shikha Khan</t>
  </si>
  <si>
    <t>Happy</t>
  </si>
  <si>
    <t>Lal Chand Mahto</t>
  </si>
  <si>
    <t>Gajendra Singh</t>
  </si>
  <si>
    <t>Devi Shankar</t>
  </si>
  <si>
    <t>Abhinash Ahirwar</t>
  </si>
  <si>
    <t>Md. Tamanna Azad</t>
  </si>
  <si>
    <t>Pavan Kumar Yadav</t>
  </si>
  <si>
    <t>Naresh Bairwa</t>
  </si>
  <si>
    <t>Sachin</t>
  </si>
  <si>
    <t>Sudesh</t>
  </si>
  <si>
    <t>Vikas</t>
  </si>
  <si>
    <t>Darshan Singh</t>
  </si>
  <si>
    <t>Deshraj Singh</t>
  </si>
  <si>
    <t>Gumanni Singh</t>
  </si>
  <si>
    <t>W/O Naveen Kumar</t>
  </si>
  <si>
    <t>D/O Sajid Khan</t>
  </si>
  <si>
    <t>Late Srikumar Singh</t>
  </si>
  <si>
    <t>Chhote Singh</t>
  </si>
  <si>
    <t>Krishan Kumar</t>
  </si>
  <si>
    <t>Kuldep</t>
  </si>
  <si>
    <t>Hari Kishan Mahto</t>
  </si>
  <si>
    <t>Ravindra Kumar Rathore</t>
  </si>
  <si>
    <t>Dalpi Ahirwar</t>
  </si>
  <si>
    <t>Md. Mashiruddin</t>
  </si>
  <si>
    <t>Som Pal Singh</t>
  </si>
  <si>
    <t>Bhom Raj Bairwa</t>
  </si>
  <si>
    <t>Rakesh</t>
  </si>
  <si>
    <t>W/O Ramniwas</t>
  </si>
  <si>
    <t>Balwan Singh</t>
  </si>
  <si>
    <t>Uniform</t>
  </si>
  <si>
    <t>Name and address of the Principal Employer : Venkateshwar Hospital, Dwarka, New Delhi</t>
  </si>
  <si>
    <t>OT IN
Hours</t>
  </si>
  <si>
    <t>Basic</t>
  </si>
  <si>
    <t xml:space="preserve">Bonus </t>
  </si>
  <si>
    <t xml:space="preserve">ASO </t>
  </si>
  <si>
    <t>SG</t>
  </si>
  <si>
    <t xml:space="preserve">Old Rate </t>
  </si>
  <si>
    <t xml:space="preserve">New Rate </t>
  </si>
  <si>
    <t>Gross Salary</t>
  </si>
  <si>
    <t>PF (12%)</t>
  </si>
  <si>
    <t>ESIC (0.75%)</t>
  </si>
  <si>
    <t xml:space="preserve">Total Ded. </t>
  </si>
  <si>
    <t>In Hand Salary</t>
  </si>
  <si>
    <t>Revised Rates of Venkateshwar w.e.f. 01st March 2021</t>
  </si>
  <si>
    <t>Venk_0085</t>
  </si>
  <si>
    <t>Pramila Devi</t>
  </si>
  <si>
    <t>W/O Siyaram</t>
  </si>
  <si>
    <t>22.04.2021</t>
  </si>
  <si>
    <t>113101502143</t>
  </si>
  <si>
    <t>ICIC0001131</t>
  </si>
  <si>
    <t>Venk_0090</t>
  </si>
  <si>
    <t>Shiv Kumar</t>
  </si>
  <si>
    <t>Man Singh</t>
  </si>
  <si>
    <t>20.04.1996</t>
  </si>
  <si>
    <t>20232417748</t>
  </si>
  <si>
    <t>SBIN0014460</t>
  </si>
  <si>
    <t>Venk_0087</t>
  </si>
  <si>
    <t>Uday Kumar</t>
  </si>
  <si>
    <t>Chalitter Sahu</t>
  </si>
  <si>
    <t>12.05.2021</t>
  </si>
  <si>
    <t>50418269047</t>
  </si>
  <si>
    <t>Venk_0055</t>
  </si>
  <si>
    <t>Sunil Kumar Rai</t>
  </si>
  <si>
    <t>Ram Bilas Rai</t>
  </si>
  <si>
    <t>101480236117</t>
  </si>
  <si>
    <t>520451007984643</t>
  </si>
  <si>
    <t>Venk_0026</t>
  </si>
  <si>
    <t>Rajesh Kumar</t>
  </si>
  <si>
    <t>Fulchandra</t>
  </si>
  <si>
    <t>101256749804</t>
  </si>
  <si>
    <t>919010073388298</t>
  </si>
  <si>
    <t>IDIB000R547</t>
  </si>
  <si>
    <t>IDIB000B828</t>
  </si>
  <si>
    <t>IDIB000K528</t>
  </si>
  <si>
    <t>IDIB000S759</t>
  </si>
  <si>
    <t>Venk_0084</t>
  </si>
  <si>
    <t>Inderakant Thakur</t>
  </si>
  <si>
    <t>Uganath</t>
  </si>
  <si>
    <t>13.04.2021</t>
  </si>
  <si>
    <t>09630100014666</t>
  </si>
  <si>
    <t>BARB0KAIDEL</t>
  </si>
  <si>
    <t>Venk_0095</t>
  </si>
  <si>
    <t>Deepoo Singh</t>
  </si>
  <si>
    <t>Durga Singh</t>
  </si>
  <si>
    <t>01.07.2021</t>
  </si>
  <si>
    <t>5345372898</t>
  </si>
  <si>
    <t>KKBK0004617</t>
  </si>
  <si>
    <t>Venk_0097</t>
  </si>
  <si>
    <t>13.08.2021</t>
  </si>
  <si>
    <t>76900100007683</t>
  </si>
  <si>
    <t>Rajender Singh</t>
  </si>
  <si>
    <t>Bakhtawar Singh</t>
  </si>
  <si>
    <t>BARB0VJDWND</t>
  </si>
  <si>
    <t>Venk_0101</t>
  </si>
  <si>
    <t>Mayaram</t>
  </si>
  <si>
    <t>Lallan Prasad</t>
  </si>
  <si>
    <t>36310100011660</t>
  </si>
  <si>
    <t>BARB0KADIPU</t>
  </si>
  <si>
    <t>UBIN0933252</t>
  </si>
  <si>
    <t>UBIN0908410</t>
  </si>
  <si>
    <t>Venk_0032</t>
  </si>
  <si>
    <t>Sunil</t>
  </si>
  <si>
    <t>Ganga Prasad</t>
  </si>
  <si>
    <t>100998554979</t>
  </si>
  <si>
    <t>918010065166542</t>
  </si>
  <si>
    <t>UTIB0003047</t>
  </si>
  <si>
    <t>INDB0000005</t>
  </si>
  <si>
    <t>100147388884</t>
  </si>
  <si>
    <t>100147389843</t>
  </si>
  <si>
    <t>Venk_0114</t>
  </si>
  <si>
    <t>Venk_0109</t>
  </si>
  <si>
    <t>Jayanti</t>
  </si>
  <si>
    <t>D/O Keshav</t>
  </si>
  <si>
    <t>11.11.2021</t>
  </si>
  <si>
    <t>Venk_0111</t>
  </si>
  <si>
    <t>Bibhu Vikash</t>
  </si>
  <si>
    <t>Sunil Kumar Singh</t>
  </si>
  <si>
    <t>15.11.2021</t>
  </si>
  <si>
    <t>100147385753</t>
  </si>
  <si>
    <t>100147386125</t>
  </si>
  <si>
    <t>Exempted</t>
  </si>
  <si>
    <t>08.12.2021</t>
  </si>
  <si>
    <t>Shubham Singh</t>
  </si>
  <si>
    <t>Vijay Singh</t>
  </si>
  <si>
    <t>Venk_0119</t>
  </si>
  <si>
    <t>Rimi Goldar Sarkar</t>
  </si>
  <si>
    <t>Somnath Goldar</t>
  </si>
  <si>
    <t>18.12.2021</t>
  </si>
  <si>
    <t>917010055058700</t>
  </si>
  <si>
    <t>UTIB0000023</t>
  </si>
  <si>
    <t>608610110004062</t>
  </si>
  <si>
    <t>BKID0006086</t>
  </si>
  <si>
    <t>Venk_0011</t>
  </si>
  <si>
    <t>Amar Pal</t>
  </si>
  <si>
    <t>Kishan Pal</t>
  </si>
  <si>
    <t>101433303212</t>
  </si>
  <si>
    <t>919010046138671</t>
  </si>
  <si>
    <t>Medical</t>
  </si>
  <si>
    <t>Venk_0124</t>
  </si>
  <si>
    <t>32491320998</t>
  </si>
  <si>
    <t>SBIN0005729</t>
  </si>
  <si>
    <t>Mohit Gupta</t>
  </si>
  <si>
    <t>Raj Narayan Gupta</t>
  </si>
  <si>
    <t>11.03.2022</t>
  </si>
  <si>
    <t>Venk_0127</t>
  </si>
  <si>
    <t>Venk_0128</t>
  </si>
  <si>
    <t>Venk_0130</t>
  </si>
  <si>
    <t>27.03.2022</t>
  </si>
  <si>
    <t>24.03.2022</t>
  </si>
  <si>
    <t>28.03.2022</t>
  </si>
  <si>
    <t>8813644190</t>
  </si>
  <si>
    <t>KKBK0000193</t>
  </si>
  <si>
    <t>30924652761</t>
  </si>
  <si>
    <t>SBIN0005970</t>
  </si>
  <si>
    <t>Mandvi Devi Dube</t>
  </si>
  <si>
    <t>Davindar Prasad Bharti</t>
  </si>
  <si>
    <t>Puneet Kumar Bharti</t>
  </si>
  <si>
    <t>Prahlad Prasad Bharti</t>
  </si>
  <si>
    <t>Amod Kumar Pandey</t>
  </si>
  <si>
    <t>Rama Autar Pandey</t>
  </si>
  <si>
    <t>Venk_0073</t>
  </si>
  <si>
    <t>Vinod Kumar</t>
  </si>
  <si>
    <t>Kalika Ram</t>
  </si>
  <si>
    <t>01.01.2021</t>
  </si>
  <si>
    <t>920010071748450</t>
  </si>
  <si>
    <t>YESB0000025</t>
  </si>
  <si>
    <t>002591900095168</t>
  </si>
  <si>
    <t>Venk_0133</t>
  </si>
  <si>
    <t>Sandeep Rathee</t>
  </si>
  <si>
    <t>Ishwar Singh</t>
  </si>
  <si>
    <t>18.04.2022</t>
  </si>
  <si>
    <t>Venk_0134</t>
  </si>
  <si>
    <t>Venk_0135</t>
  </si>
  <si>
    <t>Manjit Singh</t>
  </si>
  <si>
    <t>Jagpal Singh</t>
  </si>
  <si>
    <t>Nisha</t>
  </si>
  <si>
    <t>Narender</t>
  </si>
  <si>
    <t>27.04.2022</t>
  </si>
  <si>
    <t>800000010588079</t>
  </si>
  <si>
    <t>33044625042</t>
  </si>
  <si>
    <t>670710110008598</t>
  </si>
  <si>
    <t>YESB0CMSNOC</t>
  </si>
  <si>
    <t>SBIN0016271</t>
  </si>
  <si>
    <t>BKID0006707</t>
  </si>
  <si>
    <t>Advance Details of  Abhishek Singh</t>
  </si>
  <si>
    <t>Loan</t>
  </si>
  <si>
    <t xml:space="preserve">From May Salary </t>
  </si>
  <si>
    <t xml:space="preserve">From April Salary </t>
  </si>
  <si>
    <t xml:space="preserve">From June Salary </t>
  </si>
  <si>
    <t xml:space="preserve">Total </t>
  </si>
  <si>
    <t>Mohar Singh</t>
  </si>
  <si>
    <t>919010046138341</t>
  </si>
  <si>
    <t>Venk_0142</t>
  </si>
  <si>
    <t>01.05.2022</t>
  </si>
  <si>
    <t>Venk_0137</t>
  </si>
  <si>
    <t>Suraj Bhan</t>
  </si>
  <si>
    <t>08.05.2022</t>
  </si>
  <si>
    <t>38918606203</t>
  </si>
  <si>
    <t>SBIN0016964</t>
  </si>
  <si>
    <t>PUNB0HGB001</t>
  </si>
  <si>
    <t>Venk_0118</t>
  </si>
  <si>
    <t>Sunny Kashyap</t>
  </si>
  <si>
    <t>Pradeep Kumar</t>
  </si>
  <si>
    <t>17.12.2021</t>
  </si>
  <si>
    <t>126810100075870</t>
  </si>
  <si>
    <t>UBIN0812684</t>
  </si>
  <si>
    <t>Venk_0002</t>
  </si>
  <si>
    <t>Arvindra Kumar</t>
  </si>
  <si>
    <t>Rajbahadur</t>
  </si>
  <si>
    <t>6445207158</t>
  </si>
  <si>
    <t>KKBK0004616</t>
  </si>
  <si>
    <t>Venk_0143</t>
  </si>
  <si>
    <t>Venk_0144</t>
  </si>
  <si>
    <t>Venk_0145</t>
  </si>
  <si>
    <t>Amit Kumar</t>
  </si>
  <si>
    <t>Shree Bhagwan</t>
  </si>
  <si>
    <t>Mukesh Kumar</t>
  </si>
  <si>
    <t>Rajpal</t>
  </si>
  <si>
    <t>Vivek Singh Chauhan</t>
  </si>
  <si>
    <t>Rajjan Singh Chauhan</t>
  </si>
  <si>
    <t>50100451040318</t>
  </si>
  <si>
    <t>HDFC0009390</t>
  </si>
  <si>
    <t>80061700070328</t>
  </si>
  <si>
    <t>11941000005061</t>
  </si>
  <si>
    <t>PSIB0021194</t>
  </si>
  <si>
    <t>Bikram Kumar Das</t>
  </si>
  <si>
    <t>Ram Vachan Das</t>
  </si>
  <si>
    <t>Venk_0021</t>
  </si>
  <si>
    <t>101507145462</t>
  </si>
  <si>
    <t>22860110053157</t>
  </si>
  <si>
    <t>UCBA0002286</t>
  </si>
  <si>
    <t>Venk_0151</t>
  </si>
  <si>
    <t>Venk_0152</t>
  </si>
  <si>
    <t>Venk_0153</t>
  </si>
  <si>
    <t>Venk_0154</t>
  </si>
  <si>
    <t>Venk_0155</t>
  </si>
  <si>
    <t>Venk_0156</t>
  </si>
  <si>
    <t>Harish Kumar</t>
  </si>
  <si>
    <t>Ajit Kumar</t>
  </si>
  <si>
    <t>Sushil Kumar</t>
  </si>
  <si>
    <t>Piyush Kumar Thakur</t>
  </si>
  <si>
    <t xml:space="preserve">Pramendra Singh </t>
  </si>
  <si>
    <t>Pardeep</t>
  </si>
  <si>
    <t>Dharamvir Singh</t>
  </si>
  <si>
    <t>Yadunandan Singh</t>
  </si>
  <si>
    <t>Sahab Singh</t>
  </si>
  <si>
    <t xml:space="preserve">Kanhaiya Thakur </t>
  </si>
  <si>
    <t>Raja Ram Singh</t>
  </si>
  <si>
    <t>15.07.2022</t>
  </si>
  <si>
    <t>16.07.2022</t>
  </si>
  <si>
    <t>25.07.2022</t>
  </si>
  <si>
    <t>24.07.2022</t>
  </si>
  <si>
    <t>1519000100646683</t>
  </si>
  <si>
    <t>PUNB0151900</t>
  </si>
  <si>
    <t>2387000100211603</t>
  </si>
  <si>
    <t>PUNB0168600</t>
  </si>
  <si>
    <t>100170592869</t>
  </si>
  <si>
    <t>39439242966</t>
  </si>
  <si>
    <t>SBIN0015134</t>
  </si>
  <si>
    <t>235701501428</t>
  </si>
  <si>
    <t>ICIC0002357</t>
  </si>
  <si>
    <t>101175414679</t>
  </si>
  <si>
    <t>101538755082</t>
  </si>
  <si>
    <t>101234296927</t>
  </si>
  <si>
    <t>101803528978</t>
  </si>
  <si>
    <t>101691323689</t>
  </si>
  <si>
    <t>101457769452</t>
  </si>
  <si>
    <t>101645874219</t>
  </si>
  <si>
    <t>Wage Period Monthly August-2022</t>
  </si>
  <si>
    <t>Venk_0147</t>
  </si>
  <si>
    <t>Bablu</t>
  </si>
  <si>
    <t>Munna Lal</t>
  </si>
  <si>
    <t>1503001500087055</t>
  </si>
  <si>
    <t>PUNB0150300</t>
  </si>
  <si>
    <t>Venk_0157</t>
  </si>
  <si>
    <t>Venk_0158</t>
  </si>
  <si>
    <t>Venk_0159</t>
  </si>
  <si>
    <t>Tekchand</t>
  </si>
  <si>
    <t>Baini Prasad</t>
  </si>
  <si>
    <t>Seema Devi</t>
  </si>
  <si>
    <t>W/O Pushkar Singh</t>
  </si>
  <si>
    <t>Basantlal</t>
  </si>
  <si>
    <t>Harishchandra</t>
  </si>
  <si>
    <t>12.08.2022</t>
  </si>
  <si>
    <t>17.08.2022</t>
  </si>
  <si>
    <t>07.08.2022</t>
  </si>
  <si>
    <t>1314753224</t>
  </si>
  <si>
    <t>KKBK0004608</t>
  </si>
  <si>
    <t>60317886208</t>
  </si>
  <si>
    <t>MAHB0001414</t>
  </si>
  <si>
    <t>0627001700090068</t>
  </si>
  <si>
    <t>Venk_0146</t>
  </si>
  <si>
    <t>Ajay Kumar</t>
  </si>
  <si>
    <t>Asharam</t>
  </si>
  <si>
    <t>36741874549</t>
  </si>
  <si>
    <t>008701532678</t>
  </si>
  <si>
    <t>ICIC0000087</t>
  </si>
  <si>
    <t>100170592333</t>
  </si>
  <si>
    <t>PUNB0062700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</si>
</sst>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-409]d\-mmm\-yy;@"/>
    <numFmt numFmtId="182" formatCode="0.000"/>
    <numFmt numFmtId="183" formatCode="[$-809]dd\ mmmm\ yyyy"/>
    <numFmt numFmtId="184" formatCode="dd/mm/yyyy;@"/>
    <numFmt numFmtId="185" formatCode="0.0000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"/>
    <numFmt numFmtId="192" formatCode="000000000000"/>
    <numFmt numFmtId="193" formatCode="_-* #,##0_-;\-* #,##0_-;_-* &quot;-&quot;??_-;_-@_-"/>
    <numFmt numFmtId="194" formatCode="0.0000000"/>
    <numFmt numFmtId="195" formatCode="&quot;£&quot;#,##0.00"/>
    <numFmt numFmtId="196" formatCode="_-* #,##0.0_-;\-* #,##0.0_-;_-* &quot;-&quot;??_-;_-@_-"/>
    <numFmt numFmtId="197" formatCode="[$-409]dddd\,\ mmmm\ dd\,\ yyyy"/>
    <numFmt numFmtId="198" formatCode="[$-4009]dd\ mmmm\ yyyy"/>
    <numFmt numFmtId="199" formatCode="[$-409]dd\ mmmm\,\ yyyy"/>
    <numFmt numFmtId="200" formatCode="[$-409]d/mmm/yy;@"/>
    <numFmt numFmtId="201" formatCode="&quot;$&quot;#,##0"/>
    <numFmt numFmtId="202" formatCode="[$-14009]dd/mm/yyyy;@"/>
    <numFmt numFmtId="203" formatCode="dd/mm/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right" vertical="center"/>
    </xf>
    <xf numFmtId="1" fontId="58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58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" fontId="58" fillId="0" borderId="12" xfId="0" applyNumberFormat="1" applyFont="1" applyFill="1" applyBorder="1" applyAlignment="1">
      <alignment horizontal="right"/>
    </xf>
    <xf numFmtId="1" fontId="59" fillId="0" borderId="12" xfId="0" applyNumberFormat="1" applyFont="1" applyFill="1" applyBorder="1" applyAlignment="1">
      <alignment/>
    </xf>
    <xf numFmtId="0" fontId="6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59" fillId="0" borderId="1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56" fillId="0" borderId="0" xfId="0" applyFont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6" fillId="33" borderId="14" xfId="0" applyFont="1" applyFill="1" applyBorder="1" applyAlignment="1">
      <alignment wrapText="1"/>
    </xf>
    <xf numFmtId="0" fontId="61" fillId="33" borderId="11" xfId="57" applyFont="1" applyFill="1" applyBorder="1" applyAlignment="1">
      <alignment horizontal="center" vertical="center" wrapText="1"/>
      <protection/>
    </xf>
    <xf numFmtId="0" fontId="61" fillId="33" borderId="15" xfId="57" applyFont="1" applyFill="1" applyBorder="1" applyAlignment="1">
      <alignment horizontal="center" vertical="center" wrapText="1"/>
      <protection/>
    </xf>
    <xf numFmtId="0" fontId="61" fillId="33" borderId="12" xfId="57" applyFont="1" applyFill="1" applyBorder="1" applyAlignment="1">
      <alignment horizontal="center" vertical="center" wrapText="1"/>
      <protection/>
    </xf>
    <xf numFmtId="0" fontId="61" fillId="33" borderId="16" xfId="57" applyFont="1" applyFill="1" applyBorder="1" applyAlignment="1">
      <alignment horizontal="center" vertical="center" wrapText="1"/>
      <protection/>
    </xf>
    <xf numFmtId="0" fontId="8" fillId="33" borderId="17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80" fontId="59" fillId="0" borderId="12" xfId="0" applyNumberFormat="1" applyFont="1" applyFill="1" applyBorder="1" applyAlignment="1">
      <alignment/>
    </xf>
    <xf numFmtId="1" fontId="59" fillId="0" borderId="15" xfId="0" applyNumberFormat="1" applyFont="1" applyFill="1" applyBorder="1" applyAlignment="1">
      <alignment/>
    </xf>
    <xf numFmtId="0" fontId="58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8" fillId="34" borderId="1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vertical="center" wrapText="1"/>
    </xf>
    <xf numFmtId="1" fontId="58" fillId="35" borderId="19" xfId="0" applyNumberFormat="1" applyFont="1" applyFill="1" applyBorder="1" applyAlignment="1">
      <alignment horizontal="right" vertical="center"/>
    </xf>
    <xf numFmtId="1" fontId="0" fillId="35" borderId="20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1" fontId="0" fillId="35" borderId="13" xfId="0" applyNumberFormat="1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 wrapText="1"/>
    </xf>
    <xf numFmtId="1" fontId="58" fillId="35" borderId="10" xfId="0" applyNumberFormat="1" applyFont="1" applyFill="1" applyBorder="1" applyAlignment="1">
      <alignment horizontal="right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180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80" fontId="0" fillId="35" borderId="10" xfId="0" applyNumberFormat="1" applyFont="1" applyFill="1" applyBorder="1" applyAlignment="1">
      <alignment horizontal="center" vertical="center"/>
    </xf>
    <xf numFmtId="1" fontId="58" fillId="35" borderId="10" xfId="0" applyNumberFormat="1" applyFont="1" applyFill="1" applyBorder="1" applyAlignment="1">
      <alignment horizontal="right" vertical="center" wrapText="1"/>
    </xf>
    <xf numFmtId="0" fontId="58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right"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1" fillId="36" borderId="11" xfId="57" applyFont="1" applyFill="1" applyBorder="1" applyAlignment="1">
      <alignment horizontal="center" vertical="center" wrapText="1"/>
      <protection/>
    </xf>
    <xf numFmtId="0" fontId="61" fillId="36" borderId="12" xfId="57" applyFont="1" applyFill="1" applyBorder="1" applyAlignment="1">
      <alignment horizontal="center" vertical="center" wrapText="1"/>
      <protection/>
    </xf>
    <xf numFmtId="0" fontId="8" fillId="36" borderId="1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" fontId="63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 vertical="center"/>
    </xf>
    <xf numFmtId="0" fontId="60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64" fillId="0" borderId="19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1" fillId="36" borderId="28" xfId="57" applyFont="1" applyFill="1" applyBorder="1" applyAlignment="1">
      <alignment horizontal="center" vertical="center" wrapText="1"/>
      <protection/>
    </xf>
    <xf numFmtId="0" fontId="56" fillId="36" borderId="29" xfId="0" applyFont="1" applyFill="1" applyBorder="1" applyAlignment="1">
      <alignment horizontal="center" wrapText="1"/>
    </xf>
    <xf numFmtId="0" fontId="62" fillId="0" borderId="18" xfId="0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 quotePrefix="1">
      <alignment horizontal="left" vertical="center" wrapText="1"/>
    </xf>
    <xf numFmtId="0" fontId="65" fillId="37" borderId="10" xfId="0" applyFont="1" applyFill="1" applyBorder="1" applyAlignment="1" quotePrefix="1">
      <alignment vertical="center"/>
    </xf>
    <xf numFmtId="0" fontId="65" fillId="37" borderId="10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64" fillId="0" borderId="20" xfId="0" applyFont="1" applyFill="1" applyBorder="1" applyAlignment="1">
      <alignment horizontal="center" vertical="center"/>
    </xf>
    <xf numFmtId="1" fontId="64" fillId="0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66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4" fillId="0" borderId="1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62" fillId="0" borderId="32" xfId="0" applyFont="1" applyFill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2" fillId="0" borderId="32" xfId="0" applyFont="1" applyFill="1" applyBorder="1" applyAlignment="1">
      <alignment vertical="center" wrapText="1"/>
    </xf>
    <xf numFmtId="1" fontId="62" fillId="0" borderId="32" xfId="0" applyNumberFormat="1" applyFont="1" applyFill="1" applyBorder="1" applyAlignment="1">
      <alignment horizontal="center" vertical="center"/>
    </xf>
    <xf numFmtId="0" fontId="65" fillId="37" borderId="32" xfId="0" applyFont="1" applyFill="1" applyBorder="1" applyAlignment="1" quotePrefix="1">
      <alignment vertical="center"/>
    </xf>
    <xf numFmtId="0" fontId="65" fillId="37" borderId="32" xfId="0" applyFont="1" applyFill="1" applyBorder="1" applyAlignment="1">
      <alignment vertical="center"/>
    </xf>
    <xf numFmtId="0" fontId="64" fillId="0" borderId="32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32" xfId="0" applyNumberFormat="1" applyBorder="1" applyAlignment="1">
      <alignment vertical="center" wrapText="1"/>
    </xf>
    <xf numFmtId="0" fontId="64" fillId="0" borderId="3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65" fillId="0" borderId="10" xfId="0" applyFont="1" applyFill="1" applyBorder="1" applyAlignment="1" quotePrefix="1">
      <alignment vertical="center"/>
    </xf>
    <xf numFmtId="0" fontId="65" fillId="0" borderId="10" xfId="0" applyFont="1" applyFill="1" applyBorder="1" applyAlignment="1">
      <alignment vertical="center"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64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1" fontId="64" fillId="0" borderId="11" xfId="0" applyNumberFormat="1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1" fontId="64" fillId="0" borderId="38" xfId="0" applyNumberFormat="1" applyFont="1" applyFill="1" applyBorder="1" applyAlignment="1">
      <alignment horizontal="center" vertical="center"/>
    </xf>
    <xf numFmtId="1" fontId="64" fillId="0" borderId="36" xfId="0" applyNumberFormat="1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1" fontId="64" fillId="0" borderId="20" xfId="0" applyNumberFormat="1" applyFont="1" applyFill="1" applyBorder="1" applyAlignment="1">
      <alignment horizontal="center" vertical="center"/>
    </xf>
    <xf numFmtId="1" fontId="64" fillId="0" borderId="32" xfId="0" applyNumberFormat="1" applyFont="1" applyFill="1" applyBorder="1" applyAlignment="1">
      <alignment horizontal="center" vertical="center"/>
    </xf>
    <xf numFmtId="1" fontId="62" fillId="0" borderId="20" xfId="0" applyNumberFormat="1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 wrapText="1"/>
    </xf>
    <xf numFmtId="0" fontId="59" fillId="33" borderId="40" xfId="57" applyFont="1" applyFill="1" applyBorder="1" applyAlignment="1">
      <alignment horizontal="center" vertical="center" wrapText="1"/>
      <protection/>
    </xf>
    <xf numFmtId="0" fontId="59" fillId="33" borderId="41" xfId="57" applyFont="1" applyFill="1" applyBorder="1" applyAlignment="1">
      <alignment horizontal="center" vertical="center" wrapText="1"/>
      <protection/>
    </xf>
    <xf numFmtId="0" fontId="59" fillId="33" borderId="33" xfId="57" applyFont="1" applyFill="1" applyBorder="1" applyAlignment="1">
      <alignment horizontal="center" vertical="center" wrapText="1"/>
      <protection/>
    </xf>
    <xf numFmtId="0" fontId="6" fillId="37" borderId="40" xfId="0" applyNumberFormat="1" applyFont="1" applyFill="1" applyBorder="1" applyAlignment="1" applyProtection="1">
      <alignment horizontal="center" vertical="center" wrapText="1"/>
      <protection/>
    </xf>
    <xf numFmtId="0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41" xfId="0" applyNumberFormat="1" applyFont="1" applyFill="1" applyBorder="1" applyAlignment="1" applyProtection="1">
      <alignment horizontal="center" vertical="center" wrapText="1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0" fontId="5" fillId="37" borderId="25" xfId="0" applyNumberFormat="1" applyFont="1" applyFill="1" applyBorder="1" applyAlignment="1" applyProtection="1">
      <alignment horizontal="center" vertical="center" wrapText="1"/>
      <protection/>
    </xf>
    <xf numFmtId="0" fontId="5" fillId="37" borderId="26" xfId="0" applyNumberFormat="1" applyFont="1" applyFill="1" applyBorder="1" applyAlignment="1" applyProtection="1">
      <alignment horizontal="center" vertical="center" wrapText="1"/>
      <protection/>
    </xf>
    <xf numFmtId="0" fontId="5" fillId="37" borderId="27" xfId="0" applyNumberFormat="1" applyFont="1" applyFill="1" applyBorder="1" applyAlignment="1" applyProtection="1">
      <alignment horizontal="center" vertical="center" wrapText="1"/>
      <protection/>
    </xf>
    <xf numFmtId="0" fontId="0" fillId="37" borderId="42" xfId="0" applyNumberFormat="1" applyFont="1" applyFill="1" applyBorder="1" applyAlignment="1" applyProtection="1">
      <alignment horizontal="center" vertical="top" wrapText="1" shrinkToFit="1"/>
      <protection/>
    </xf>
    <xf numFmtId="0" fontId="0" fillId="37" borderId="43" xfId="0" applyNumberFormat="1" applyFont="1" applyFill="1" applyBorder="1" applyAlignment="1" applyProtection="1">
      <alignment horizontal="center" vertical="top" wrapText="1" shrinkToFit="1"/>
      <protection/>
    </xf>
    <xf numFmtId="0" fontId="0" fillId="37" borderId="44" xfId="0" applyNumberFormat="1" applyFont="1" applyFill="1" applyBorder="1" applyAlignment="1" applyProtection="1">
      <alignment horizontal="center" vertical="top" wrapText="1" shrinkToFit="1"/>
      <protection/>
    </xf>
    <xf numFmtId="0" fontId="59" fillId="37" borderId="42" xfId="0" applyNumberFormat="1" applyFont="1" applyFill="1" applyBorder="1" applyAlignment="1" applyProtection="1">
      <alignment horizontal="center" vertical="center"/>
      <protection/>
    </xf>
    <xf numFmtId="0" fontId="59" fillId="37" borderId="43" xfId="0" applyNumberFormat="1" applyFont="1" applyFill="1" applyBorder="1" applyAlignment="1" applyProtection="1">
      <alignment horizontal="center" vertical="center"/>
      <protection/>
    </xf>
    <xf numFmtId="0" fontId="59" fillId="37" borderId="44" xfId="0" applyNumberFormat="1" applyFont="1" applyFill="1" applyBorder="1" applyAlignment="1" applyProtection="1">
      <alignment horizontal="center" vertical="center"/>
      <protection/>
    </xf>
    <xf numFmtId="0" fontId="69" fillId="37" borderId="42" xfId="0" applyNumberFormat="1" applyFont="1" applyFill="1" applyBorder="1" applyAlignment="1" applyProtection="1">
      <alignment horizontal="center" vertical="center"/>
      <protection/>
    </xf>
    <xf numFmtId="0" fontId="69" fillId="37" borderId="43" xfId="0" applyNumberFormat="1" applyFont="1" applyFill="1" applyBorder="1" applyAlignment="1" applyProtection="1">
      <alignment horizontal="center" vertical="center"/>
      <protection/>
    </xf>
    <xf numFmtId="0" fontId="69" fillId="37" borderId="44" xfId="0" applyNumberFormat="1" applyFont="1" applyFill="1" applyBorder="1" applyAlignment="1" applyProtection="1">
      <alignment horizontal="center" vertical="center"/>
      <protection/>
    </xf>
    <xf numFmtId="0" fontId="4" fillId="37" borderId="40" xfId="0" applyNumberFormat="1" applyFont="1" applyFill="1" applyBorder="1" applyAlignment="1" applyProtection="1">
      <alignment horizontal="left" vertical="center" wrapText="1"/>
      <protection/>
    </xf>
    <xf numFmtId="0" fontId="4" fillId="37" borderId="33" xfId="0" applyNumberFormat="1" applyFont="1" applyFill="1" applyBorder="1" applyAlignment="1" applyProtection="1">
      <alignment horizontal="left" vertical="center" wrapText="1"/>
      <protection/>
    </xf>
    <xf numFmtId="0" fontId="3" fillId="37" borderId="33" xfId="0" applyNumberFormat="1" applyFont="1" applyFill="1" applyBorder="1" applyAlignment="1" applyProtection="1">
      <alignment horizontal="left" vertical="center" wrapText="1"/>
      <protection/>
    </xf>
    <xf numFmtId="0" fontId="3" fillId="37" borderId="41" xfId="0" applyNumberFormat="1" applyFont="1" applyFill="1" applyBorder="1" applyAlignment="1" applyProtection="1">
      <alignment horizontal="left" vertical="center" wrapText="1"/>
      <protection/>
    </xf>
    <xf numFmtId="0" fontId="3" fillId="37" borderId="23" xfId="0" applyNumberFormat="1" applyFont="1" applyFill="1" applyBorder="1" applyAlignment="1" applyProtection="1">
      <alignment horizontal="left" vertical="center" wrapText="1"/>
      <protection/>
    </xf>
    <xf numFmtId="0" fontId="3" fillId="37" borderId="0" xfId="0" applyNumberFormat="1" applyFont="1" applyFill="1" applyBorder="1" applyAlignment="1" applyProtection="1">
      <alignment horizontal="left" vertical="center" wrapText="1"/>
      <protection/>
    </xf>
    <xf numFmtId="0" fontId="3" fillId="37" borderId="24" xfId="0" applyNumberFormat="1" applyFont="1" applyFill="1" applyBorder="1" applyAlignment="1" applyProtection="1">
      <alignment horizontal="left" vertical="center" wrapText="1"/>
      <protection/>
    </xf>
    <xf numFmtId="0" fontId="3" fillId="37" borderId="25" xfId="0" applyNumberFormat="1" applyFont="1" applyFill="1" applyBorder="1" applyAlignment="1" applyProtection="1">
      <alignment horizontal="left" vertical="center" wrapText="1"/>
      <protection/>
    </xf>
    <xf numFmtId="0" fontId="3" fillId="37" borderId="26" xfId="0" applyNumberFormat="1" applyFont="1" applyFill="1" applyBorder="1" applyAlignment="1" applyProtection="1">
      <alignment horizontal="left" vertical="center" wrapText="1"/>
      <protection/>
    </xf>
    <xf numFmtId="0" fontId="3" fillId="37" borderId="27" xfId="0" applyNumberFormat="1" applyFont="1" applyFill="1" applyBorder="1" applyAlignment="1" applyProtection="1">
      <alignment horizontal="left" vertical="center" wrapText="1"/>
      <protection/>
    </xf>
    <xf numFmtId="0" fontId="68" fillId="36" borderId="34" xfId="0" applyFont="1" applyFill="1" applyBorder="1" applyAlignment="1">
      <alignment horizontal="center" vertical="center" wrapText="1"/>
    </xf>
    <xf numFmtId="0" fontId="68" fillId="36" borderId="45" xfId="0" applyFont="1" applyFill="1" applyBorder="1" applyAlignment="1">
      <alignment horizontal="center" vertical="center" wrapText="1"/>
    </xf>
    <xf numFmtId="0" fontId="59" fillId="36" borderId="11" xfId="57" applyFont="1" applyFill="1" applyBorder="1" applyAlignment="1">
      <alignment horizontal="center" vertical="center" wrapText="1"/>
      <protection/>
    </xf>
    <xf numFmtId="0" fontId="59" fillId="36" borderId="28" xfId="57" applyFont="1" applyFill="1" applyBorder="1" applyAlignment="1">
      <alignment horizontal="center" vertical="center" wrapText="1"/>
      <protection/>
    </xf>
    <xf numFmtId="0" fontId="59" fillId="36" borderId="12" xfId="57" applyFont="1" applyFill="1" applyBorder="1" applyAlignment="1">
      <alignment horizontal="center" vertical="center" wrapText="1"/>
      <protection/>
    </xf>
    <xf numFmtId="0" fontId="68" fillId="36" borderId="35" xfId="0" applyFont="1" applyFill="1" applyBorder="1" applyAlignment="1">
      <alignment horizontal="center" vertical="center" wrapText="1"/>
    </xf>
    <xf numFmtId="0" fontId="68" fillId="36" borderId="46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0" fillId="37" borderId="40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71" fillId="37" borderId="50" xfId="0" applyNumberFormat="1" applyFont="1" applyFill="1" applyBorder="1" applyAlignment="1" applyProtection="1">
      <alignment horizontal="center" vertical="center"/>
      <protection/>
    </xf>
    <xf numFmtId="0" fontId="71" fillId="37" borderId="51" xfId="0" applyNumberFormat="1" applyFont="1" applyFill="1" applyBorder="1" applyAlignment="1" applyProtection="1">
      <alignment horizontal="center" vertical="center"/>
      <protection/>
    </xf>
    <xf numFmtId="0" fontId="71" fillId="37" borderId="52" xfId="0" applyNumberFormat="1" applyFont="1" applyFill="1" applyBorder="1" applyAlignment="1" applyProtection="1">
      <alignment horizontal="center" vertical="center"/>
      <protection/>
    </xf>
    <xf numFmtId="0" fontId="68" fillId="36" borderId="53" xfId="0" applyFont="1" applyFill="1" applyBorder="1" applyAlignment="1">
      <alignment horizontal="center" vertical="center" wrapText="1"/>
    </xf>
    <xf numFmtId="0" fontId="68" fillId="36" borderId="54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6" fillId="0" borderId="4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31">
      <selection activeCell="A112" sqref="A112"/>
    </sheetView>
  </sheetViews>
  <sheetFormatPr defaultColWidth="9.140625" defaultRowHeight="15"/>
  <cols>
    <col min="1" max="1" width="6.7109375" style="0" customWidth="1"/>
    <col min="2" max="2" width="46.8515625" style="0" customWidth="1"/>
    <col min="3" max="3" width="9.421875" style="34" bestFit="1" customWidth="1"/>
    <col min="4" max="5" width="8.00390625" style="0" bestFit="1" customWidth="1"/>
    <col min="6" max="9" width="9.57421875" style="0" bestFit="1" customWidth="1"/>
    <col min="10" max="10" width="10.7109375" style="0" bestFit="1" customWidth="1"/>
    <col min="11" max="11" width="8.00390625" style="0" bestFit="1" customWidth="1"/>
    <col min="12" max="13" width="9.421875" style="0" bestFit="1" customWidth="1"/>
    <col min="14" max="16" width="9.421875" style="0" customWidth="1"/>
    <col min="17" max="17" width="9.421875" style="0" bestFit="1" customWidth="1"/>
    <col min="18" max="18" width="9.57421875" style="0" bestFit="1" customWidth="1"/>
  </cols>
  <sheetData>
    <row r="1" spans="1:18" s="1" customFormat="1" ht="60" customHeight="1" thickBot="1">
      <c r="A1" s="188" t="s">
        <v>37</v>
      </c>
      <c r="B1" s="188" t="s">
        <v>8</v>
      </c>
      <c r="C1" s="188" t="s">
        <v>9</v>
      </c>
      <c r="D1" s="190" t="s">
        <v>13</v>
      </c>
      <c r="E1" s="191"/>
      <c r="F1" s="190" t="s">
        <v>14</v>
      </c>
      <c r="G1" s="192"/>
      <c r="H1" s="192"/>
      <c r="I1" s="192"/>
      <c r="J1" s="191"/>
      <c r="K1" s="190" t="s">
        <v>15</v>
      </c>
      <c r="L1" s="192"/>
      <c r="M1" s="192"/>
      <c r="N1" s="192"/>
      <c r="O1" s="192"/>
      <c r="P1" s="192"/>
      <c r="Q1" s="191"/>
      <c r="R1" s="37" t="s">
        <v>16</v>
      </c>
    </row>
    <row r="2" spans="1:18" s="1" customFormat="1" ht="33.75" customHeight="1" thickBot="1">
      <c r="A2" s="189"/>
      <c r="B2" s="189"/>
      <c r="C2" s="189"/>
      <c r="D2" s="38" t="s">
        <v>21</v>
      </c>
      <c r="E2" s="39" t="s">
        <v>22</v>
      </c>
      <c r="F2" s="38" t="s">
        <v>17</v>
      </c>
      <c r="G2" s="40" t="s">
        <v>18</v>
      </c>
      <c r="H2" s="40" t="s">
        <v>19</v>
      </c>
      <c r="I2" s="40" t="s">
        <v>23</v>
      </c>
      <c r="J2" s="39" t="s">
        <v>24</v>
      </c>
      <c r="K2" s="38" t="s">
        <v>25</v>
      </c>
      <c r="L2" s="40" t="s">
        <v>26</v>
      </c>
      <c r="M2" s="40" t="s">
        <v>27</v>
      </c>
      <c r="N2" s="41" t="s">
        <v>120</v>
      </c>
      <c r="O2" s="41" t="s">
        <v>121</v>
      </c>
      <c r="P2" s="41" t="s">
        <v>141</v>
      </c>
      <c r="Q2" s="39" t="s">
        <v>28</v>
      </c>
      <c r="R2" s="42" t="s">
        <v>29</v>
      </c>
    </row>
    <row r="3" spans="1:18" s="1" customFormat="1" ht="19.5" customHeight="1">
      <c r="A3" s="64">
        <f>A2+1</f>
        <v>1</v>
      </c>
      <c r="B3" s="65" t="s">
        <v>53</v>
      </c>
      <c r="C3" s="66">
        <v>8946</v>
      </c>
      <c r="D3" s="67">
        <v>93</v>
      </c>
      <c r="E3" s="67"/>
      <c r="F3" s="67">
        <v>19248</v>
      </c>
      <c r="G3" s="67">
        <v>3192</v>
      </c>
      <c r="H3" s="67">
        <v>1500</v>
      </c>
      <c r="I3" s="67">
        <v>0</v>
      </c>
      <c r="J3" s="67">
        <v>23940</v>
      </c>
      <c r="K3" s="67"/>
      <c r="L3" s="67">
        <v>2310</v>
      </c>
      <c r="M3" s="67">
        <v>420</v>
      </c>
      <c r="N3" s="67"/>
      <c r="O3" s="67"/>
      <c r="P3" s="67"/>
      <c r="Q3" s="68">
        <f>+P3+O3+N3+M3+L3+K3</f>
        <v>2730</v>
      </c>
      <c r="R3" s="69">
        <f aca="true" t="shared" si="0" ref="R3:R34">J3-Q3</f>
        <v>21210</v>
      </c>
    </row>
    <row r="4" spans="1:18" s="1" customFormat="1" ht="19.5" customHeight="1">
      <c r="A4" s="70">
        <f>+A3+1</f>
        <v>2</v>
      </c>
      <c r="B4" s="71" t="s">
        <v>46</v>
      </c>
      <c r="C4" s="72">
        <v>2441</v>
      </c>
      <c r="D4" s="73">
        <v>31</v>
      </c>
      <c r="E4" s="73"/>
      <c r="F4" s="73">
        <v>5640</v>
      </c>
      <c r="G4" s="73">
        <v>930</v>
      </c>
      <c r="H4" s="73">
        <v>1000</v>
      </c>
      <c r="I4" s="73">
        <v>0</v>
      </c>
      <c r="J4" s="73">
        <v>7570</v>
      </c>
      <c r="K4" s="73">
        <v>20</v>
      </c>
      <c r="L4" s="73">
        <v>677</v>
      </c>
      <c r="M4" s="73">
        <v>134</v>
      </c>
      <c r="N4" s="73"/>
      <c r="O4" s="73"/>
      <c r="P4" s="73"/>
      <c r="Q4" s="74">
        <f aca="true" t="shared" si="1" ref="Q4:Q67">+P4+O4+N4+M4+L4+K4</f>
        <v>831</v>
      </c>
      <c r="R4" s="69">
        <f t="shared" si="0"/>
        <v>6739</v>
      </c>
    </row>
    <row r="5" spans="1:18" s="1" customFormat="1" ht="19.5" customHeight="1">
      <c r="A5" s="70">
        <f aca="true" t="shared" si="2" ref="A5:A69">+A4+1</f>
        <v>3</v>
      </c>
      <c r="B5" s="71" t="s">
        <v>47</v>
      </c>
      <c r="C5" s="72">
        <v>2440</v>
      </c>
      <c r="D5" s="73">
        <v>31</v>
      </c>
      <c r="E5" s="73"/>
      <c r="F5" s="73">
        <v>5640</v>
      </c>
      <c r="G5" s="73">
        <v>930</v>
      </c>
      <c r="H5" s="73">
        <v>1000</v>
      </c>
      <c r="I5" s="73">
        <v>0</v>
      </c>
      <c r="J5" s="73">
        <v>7570</v>
      </c>
      <c r="K5" s="73">
        <v>10</v>
      </c>
      <c r="L5" s="73">
        <v>677</v>
      </c>
      <c r="M5" s="73">
        <v>133</v>
      </c>
      <c r="N5" s="73"/>
      <c r="O5" s="73"/>
      <c r="P5" s="73"/>
      <c r="Q5" s="74">
        <f t="shared" si="1"/>
        <v>820</v>
      </c>
      <c r="R5" s="69">
        <f t="shared" si="0"/>
        <v>6750</v>
      </c>
    </row>
    <row r="6" spans="1:18" s="1" customFormat="1" ht="19.5" customHeight="1">
      <c r="A6" s="70">
        <f t="shared" si="2"/>
        <v>4</v>
      </c>
      <c r="B6" s="71" t="s">
        <v>54</v>
      </c>
      <c r="C6" s="72">
        <v>5343</v>
      </c>
      <c r="D6" s="75">
        <v>60</v>
      </c>
      <c r="E6" s="76"/>
      <c r="F6" s="76">
        <v>12418.064516129032</v>
      </c>
      <c r="G6" s="76">
        <v>2059.354838709677</v>
      </c>
      <c r="H6" s="76">
        <v>967.741935483871</v>
      </c>
      <c r="I6" s="76">
        <v>0</v>
      </c>
      <c r="J6" s="76">
        <v>15445.16129032258</v>
      </c>
      <c r="K6" s="76"/>
      <c r="L6" s="76">
        <v>1490</v>
      </c>
      <c r="M6" s="76">
        <v>271</v>
      </c>
      <c r="N6" s="76"/>
      <c r="O6" s="76"/>
      <c r="P6" s="76"/>
      <c r="Q6" s="74">
        <f t="shared" si="1"/>
        <v>1761</v>
      </c>
      <c r="R6" s="69">
        <f t="shared" si="0"/>
        <v>13684.16129032258</v>
      </c>
    </row>
    <row r="7" spans="1:18" s="1" customFormat="1" ht="19.5" customHeight="1">
      <c r="A7" s="70">
        <f t="shared" si="2"/>
        <v>5</v>
      </c>
      <c r="B7" s="71" t="s">
        <v>55</v>
      </c>
      <c r="C7" s="72">
        <v>5284</v>
      </c>
      <c r="D7" s="77">
        <v>92.5</v>
      </c>
      <c r="E7" s="73"/>
      <c r="F7" s="73">
        <v>19144.516129032258</v>
      </c>
      <c r="G7" s="73">
        <v>3174.838709677419</v>
      </c>
      <c r="H7" s="73">
        <v>1491.9354838709678</v>
      </c>
      <c r="I7" s="73">
        <v>0</v>
      </c>
      <c r="J7" s="73">
        <v>23811.290322580648</v>
      </c>
      <c r="K7" s="73"/>
      <c r="L7" s="73">
        <v>2297</v>
      </c>
      <c r="M7" s="73">
        <v>419</v>
      </c>
      <c r="N7" s="73"/>
      <c r="O7" s="73"/>
      <c r="P7" s="73"/>
      <c r="Q7" s="74">
        <f t="shared" si="1"/>
        <v>2716</v>
      </c>
      <c r="R7" s="69">
        <f t="shared" si="0"/>
        <v>21095.290322580648</v>
      </c>
    </row>
    <row r="8" spans="1:18" s="1" customFormat="1" ht="19.5" customHeight="1">
      <c r="A8" s="70">
        <f t="shared" si="2"/>
        <v>6</v>
      </c>
      <c r="B8" s="71" t="s">
        <v>56</v>
      </c>
      <c r="C8" s="72">
        <v>8124</v>
      </c>
      <c r="D8" s="76">
        <v>120</v>
      </c>
      <c r="E8" s="75"/>
      <c r="F8" s="76">
        <v>24836.129032258064</v>
      </c>
      <c r="G8" s="76">
        <v>4118.709677419355</v>
      </c>
      <c r="H8" s="76">
        <v>1935.4838709677417</v>
      </c>
      <c r="I8" s="76">
        <v>0</v>
      </c>
      <c r="J8" s="76">
        <v>30890.32258064516</v>
      </c>
      <c r="K8" s="76"/>
      <c r="L8" s="76">
        <v>2980</v>
      </c>
      <c r="M8" s="76">
        <v>544</v>
      </c>
      <c r="N8" s="76"/>
      <c r="O8" s="76"/>
      <c r="P8" s="76"/>
      <c r="Q8" s="74">
        <f t="shared" si="1"/>
        <v>3524</v>
      </c>
      <c r="R8" s="69">
        <f t="shared" si="0"/>
        <v>27366.32258064516</v>
      </c>
    </row>
    <row r="9" spans="1:18" s="1" customFormat="1" ht="19.5" customHeight="1">
      <c r="A9" s="70">
        <f t="shared" si="2"/>
        <v>7</v>
      </c>
      <c r="B9" s="71" t="s">
        <v>57</v>
      </c>
      <c r="C9" s="72">
        <v>8123</v>
      </c>
      <c r="D9" s="73">
        <v>153</v>
      </c>
      <c r="E9" s="73">
        <v>2</v>
      </c>
      <c r="F9" s="73">
        <v>31666.06451612903</v>
      </c>
      <c r="G9" s="73">
        <v>5251.354838709676</v>
      </c>
      <c r="H9" s="73">
        <v>2467.741935483871</v>
      </c>
      <c r="I9" s="73">
        <v>514.8387096774194</v>
      </c>
      <c r="J9" s="73">
        <v>39900</v>
      </c>
      <c r="K9" s="73"/>
      <c r="L9" s="73">
        <v>3801</v>
      </c>
      <c r="M9" s="73">
        <v>704</v>
      </c>
      <c r="N9" s="73"/>
      <c r="O9" s="73"/>
      <c r="P9" s="73"/>
      <c r="Q9" s="74">
        <f t="shared" si="1"/>
        <v>4505</v>
      </c>
      <c r="R9" s="69">
        <f t="shared" si="0"/>
        <v>35395</v>
      </c>
    </row>
    <row r="10" spans="1:18" s="1" customFormat="1" ht="19.5" customHeight="1">
      <c r="A10" s="70">
        <f t="shared" si="2"/>
        <v>8</v>
      </c>
      <c r="B10" s="71" t="s">
        <v>59</v>
      </c>
      <c r="C10" s="72">
        <v>8269</v>
      </c>
      <c r="D10" s="76">
        <v>31</v>
      </c>
      <c r="E10" s="76"/>
      <c r="F10" s="76">
        <v>6416</v>
      </c>
      <c r="G10" s="76">
        <v>1064</v>
      </c>
      <c r="H10" s="76">
        <v>500</v>
      </c>
      <c r="I10" s="76">
        <v>0</v>
      </c>
      <c r="J10" s="76">
        <v>7980</v>
      </c>
      <c r="K10" s="76"/>
      <c r="L10" s="76">
        <v>770</v>
      </c>
      <c r="M10" s="76">
        <v>141</v>
      </c>
      <c r="N10" s="76"/>
      <c r="O10" s="76"/>
      <c r="P10" s="76"/>
      <c r="Q10" s="74">
        <f t="shared" si="1"/>
        <v>911</v>
      </c>
      <c r="R10" s="69">
        <f t="shared" si="0"/>
        <v>7069</v>
      </c>
    </row>
    <row r="11" spans="1:18" s="1" customFormat="1" ht="19.5" customHeight="1">
      <c r="A11" s="70">
        <f t="shared" si="2"/>
        <v>9</v>
      </c>
      <c r="B11" s="71" t="s">
        <v>60</v>
      </c>
      <c r="C11" s="78">
        <v>8270</v>
      </c>
      <c r="D11" s="76">
        <v>29</v>
      </c>
      <c r="E11" s="76"/>
      <c r="F11" s="76">
        <v>6002.064516129032</v>
      </c>
      <c r="G11" s="76">
        <v>995.3548387096773</v>
      </c>
      <c r="H11" s="76">
        <v>467.741935483871</v>
      </c>
      <c r="I11" s="76">
        <v>0</v>
      </c>
      <c r="J11" s="76">
        <v>7465.1612903225805</v>
      </c>
      <c r="K11" s="76"/>
      <c r="L11" s="76">
        <v>720</v>
      </c>
      <c r="M11" s="76">
        <v>131</v>
      </c>
      <c r="N11" s="76"/>
      <c r="O11" s="76"/>
      <c r="P11" s="76"/>
      <c r="Q11" s="74">
        <f t="shared" si="1"/>
        <v>851</v>
      </c>
      <c r="R11" s="69">
        <f t="shared" si="0"/>
        <v>6614.1612903225805</v>
      </c>
    </row>
    <row r="12" spans="1:18" s="1" customFormat="1" ht="19.5" customHeight="1">
      <c r="A12" s="70">
        <f t="shared" si="2"/>
        <v>10</v>
      </c>
      <c r="B12" s="79" t="s">
        <v>61</v>
      </c>
      <c r="C12" s="72">
        <v>8945</v>
      </c>
      <c r="D12" s="77">
        <v>121.5</v>
      </c>
      <c r="E12" s="73"/>
      <c r="F12" s="73">
        <v>25146.58064516129</v>
      </c>
      <c r="G12" s="73">
        <v>4170.193548387097</v>
      </c>
      <c r="H12" s="73">
        <v>1959.6774193548388</v>
      </c>
      <c r="I12" s="73">
        <v>0</v>
      </c>
      <c r="J12" s="73">
        <v>31276.451612903227</v>
      </c>
      <c r="K12" s="73"/>
      <c r="L12" s="73">
        <v>3018</v>
      </c>
      <c r="M12" s="73">
        <v>551</v>
      </c>
      <c r="N12" s="73"/>
      <c r="O12" s="73"/>
      <c r="P12" s="73"/>
      <c r="Q12" s="74">
        <f t="shared" si="1"/>
        <v>3569</v>
      </c>
      <c r="R12" s="69">
        <f t="shared" si="0"/>
        <v>27707.451612903227</v>
      </c>
    </row>
    <row r="13" spans="1:19" s="1" customFormat="1" ht="19.5" customHeight="1">
      <c r="A13" s="70">
        <f t="shared" si="2"/>
        <v>11</v>
      </c>
      <c r="B13" s="71" t="s">
        <v>68</v>
      </c>
      <c r="C13" s="72">
        <v>6218</v>
      </c>
      <c r="D13" s="76">
        <v>770</v>
      </c>
      <c r="E13" s="76">
        <v>33.5</v>
      </c>
      <c r="F13" s="76">
        <v>162102.99999999997</v>
      </c>
      <c r="G13" s="76">
        <v>27662.161290322576</v>
      </c>
      <c r="H13" s="76">
        <v>12597.709677419358</v>
      </c>
      <c r="I13" s="76">
        <v>8987.580645161292</v>
      </c>
      <c r="J13" s="76">
        <v>211350.45161290324</v>
      </c>
      <c r="K13" s="76"/>
      <c r="L13" s="76">
        <v>19454</v>
      </c>
      <c r="M13" s="76">
        <v>3715</v>
      </c>
      <c r="N13" s="74"/>
      <c r="O13" s="76"/>
      <c r="P13" s="76">
        <v>949</v>
      </c>
      <c r="Q13" s="74">
        <f t="shared" si="1"/>
        <v>24118</v>
      </c>
      <c r="R13" s="69">
        <f t="shared" si="0"/>
        <v>187232.45161290324</v>
      </c>
      <c r="S13" s="9"/>
    </row>
    <row r="14" spans="1:18" s="1" customFormat="1" ht="19.5" customHeight="1">
      <c r="A14" s="70">
        <f t="shared" si="2"/>
        <v>12</v>
      </c>
      <c r="B14" s="71" t="s">
        <v>87</v>
      </c>
      <c r="C14" s="72">
        <v>5559</v>
      </c>
      <c r="D14" s="76">
        <v>62</v>
      </c>
      <c r="E14" s="76"/>
      <c r="F14" s="76">
        <v>12832</v>
      </c>
      <c r="G14" s="76">
        <v>2127.9999999999995</v>
      </c>
      <c r="H14" s="76">
        <v>1000</v>
      </c>
      <c r="I14" s="76">
        <v>0</v>
      </c>
      <c r="J14" s="76">
        <v>15959.999999999998</v>
      </c>
      <c r="K14" s="76"/>
      <c r="L14" s="76">
        <v>1540</v>
      </c>
      <c r="M14" s="76">
        <v>281</v>
      </c>
      <c r="N14" s="76"/>
      <c r="O14" s="76"/>
      <c r="P14" s="76"/>
      <c r="Q14" s="74">
        <f t="shared" si="1"/>
        <v>1821</v>
      </c>
      <c r="R14" s="69">
        <f t="shared" si="0"/>
        <v>14138.999999999998</v>
      </c>
    </row>
    <row r="15" spans="1:18" s="1" customFormat="1" ht="19.5" customHeight="1">
      <c r="A15" s="70">
        <f t="shared" si="2"/>
        <v>13</v>
      </c>
      <c r="B15" s="71" t="s">
        <v>88</v>
      </c>
      <c r="C15" s="72">
        <v>8662</v>
      </c>
      <c r="D15" s="73">
        <v>62</v>
      </c>
      <c r="E15" s="73"/>
      <c r="F15" s="73">
        <v>12832</v>
      </c>
      <c r="G15" s="73">
        <v>2127.9999999999995</v>
      </c>
      <c r="H15" s="73">
        <v>1000</v>
      </c>
      <c r="I15" s="73">
        <v>0</v>
      </c>
      <c r="J15" s="73">
        <v>15959.999999999998</v>
      </c>
      <c r="K15" s="73"/>
      <c r="L15" s="73">
        <v>1540</v>
      </c>
      <c r="M15" s="73">
        <v>281</v>
      </c>
      <c r="N15" s="73"/>
      <c r="O15" s="73"/>
      <c r="P15" s="73"/>
      <c r="Q15" s="74">
        <f t="shared" si="1"/>
        <v>1821</v>
      </c>
      <c r="R15" s="69">
        <f t="shared" si="0"/>
        <v>14138.999999999998</v>
      </c>
    </row>
    <row r="16" spans="1:18" s="1" customFormat="1" ht="19.5" customHeight="1">
      <c r="A16" s="70">
        <f t="shared" si="2"/>
        <v>14</v>
      </c>
      <c r="B16" s="80" t="s">
        <v>34</v>
      </c>
      <c r="C16" s="81">
        <v>8696</v>
      </c>
      <c r="D16" s="73">
        <v>62</v>
      </c>
      <c r="E16" s="73"/>
      <c r="F16" s="73">
        <v>12832</v>
      </c>
      <c r="G16" s="73">
        <v>2128</v>
      </c>
      <c r="H16" s="73">
        <v>1000</v>
      </c>
      <c r="I16" s="73">
        <v>0</v>
      </c>
      <c r="J16" s="73">
        <v>15960</v>
      </c>
      <c r="K16" s="73"/>
      <c r="L16" s="73">
        <v>1540</v>
      </c>
      <c r="M16" s="73">
        <v>280</v>
      </c>
      <c r="N16" s="73"/>
      <c r="O16" s="73"/>
      <c r="P16" s="73"/>
      <c r="Q16" s="74">
        <f t="shared" si="1"/>
        <v>1820</v>
      </c>
      <c r="R16" s="69">
        <f t="shared" si="0"/>
        <v>14140</v>
      </c>
    </row>
    <row r="17" spans="1:18" s="1" customFormat="1" ht="19.5" customHeight="1">
      <c r="A17" s="70">
        <f t="shared" si="2"/>
        <v>15</v>
      </c>
      <c r="B17" s="71" t="s">
        <v>58</v>
      </c>
      <c r="C17" s="72">
        <v>8268</v>
      </c>
      <c r="D17" s="73">
        <v>31</v>
      </c>
      <c r="E17" s="73"/>
      <c r="F17" s="73">
        <v>6416</v>
      </c>
      <c r="G17" s="73">
        <v>1064</v>
      </c>
      <c r="H17" s="73">
        <v>500</v>
      </c>
      <c r="I17" s="73">
        <v>0</v>
      </c>
      <c r="J17" s="73">
        <v>7980</v>
      </c>
      <c r="K17" s="73"/>
      <c r="L17" s="73">
        <v>770</v>
      </c>
      <c r="M17" s="73">
        <v>140</v>
      </c>
      <c r="N17" s="73"/>
      <c r="O17" s="73"/>
      <c r="P17" s="73"/>
      <c r="Q17" s="74">
        <f t="shared" si="1"/>
        <v>910</v>
      </c>
      <c r="R17" s="69">
        <f t="shared" si="0"/>
        <v>7070</v>
      </c>
    </row>
    <row r="18" spans="1:18" s="1" customFormat="1" ht="19.5" customHeight="1">
      <c r="A18" s="70">
        <f t="shared" si="2"/>
        <v>16</v>
      </c>
      <c r="B18" s="80" t="s">
        <v>43</v>
      </c>
      <c r="C18" s="81">
        <v>8708</v>
      </c>
      <c r="D18" s="76">
        <v>31</v>
      </c>
      <c r="E18" s="76"/>
      <c r="F18" s="76">
        <v>6416</v>
      </c>
      <c r="G18" s="76">
        <v>1064</v>
      </c>
      <c r="H18" s="76">
        <v>500</v>
      </c>
      <c r="I18" s="76">
        <v>0</v>
      </c>
      <c r="J18" s="76">
        <v>7979.999999999999</v>
      </c>
      <c r="K18" s="76"/>
      <c r="L18" s="76">
        <v>770</v>
      </c>
      <c r="M18" s="76">
        <v>141</v>
      </c>
      <c r="N18" s="74"/>
      <c r="O18" s="76"/>
      <c r="P18" s="76"/>
      <c r="Q18" s="74">
        <f t="shared" si="1"/>
        <v>911</v>
      </c>
      <c r="R18" s="69">
        <f t="shared" si="0"/>
        <v>7068.999999999999</v>
      </c>
    </row>
    <row r="19" spans="1:18" s="1" customFormat="1" ht="19.5" customHeight="1">
      <c r="A19" s="70">
        <f t="shared" si="2"/>
        <v>17</v>
      </c>
      <c r="B19" s="71" t="s">
        <v>45</v>
      </c>
      <c r="C19" s="72">
        <v>3225</v>
      </c>
      <c r="D19" s="73">
        <v>121</v>
      </c>
      <c r="E19" s="73">
        <v>3</v>
      </c>
      <c r="F19" s="73">
        <v>22014.193548387095</v>
      </c>
      <c r="G19" s="73">
        <v>3630</v>
      </c>
      <c r="H19" s="73">
        <v>3903.225806451613</v>
      </c>
      <c r="I19" s="73">
        <v>732.5806451612902</v>
      </c>
      <c r="J19" s="73">
        <v>30280</v>
      </c>
      <c r="K19" s="73">
        <v>60</v>
      </c>
      <c r="L19" s="73">
        <v>2642</v>
      </c>
      <c r="M19" s="73">
        <v>532</v>
      </c>
      <c r="N19" s="73"/>
      <c r="O19" s="73"/>
      <c r="P19" s="73"/>
      <c r="Q19" s="74">
        <f t="shared" si="1"/>
        <v>3234</v>
      </c>
      <c r="R19" s="69">
        <f t="shared" si="0"/>
        <v>27046</v>
      </c>
    </row>
    <row r="20" spans="1:18" s="1" customFormat="1" ht="19.5" customHeight="1">
      <c r="A20" s="70">
        <f t="shared" si="2"/>
        <v>18</v>
      </c>
      <c r="B20" s="71" t="s">
        <v>48</v>
      </c>
      <c r="C20" s="72">
        <v>2366</v>
      </c>
      <c r="D20" s="73">
        <v>31</v>
      </c>
      <c r="E20" s="73"/>
      <c r="F20" s="73">
        <v>5547</v>
      </c>
      <c r="G20" s="73">
        <v>853</v>
      </c>
      <c r="H20" s="73">
        <v>599</v>
      </c>
      <c r="I20" s="73">
        <v>0</v>
      </c>
      <c r="J20" s="73">
        <v>6999</v>
      </c>
      <c r="K20" s="73">
        <v>10</v>
      </c>
      <c r="L20" s="73">
        <v>666</v>
      </c>
      <c r="M20" s="73">
        <v>123</v>
      </c>
      <c r="N20" s="73"/>
      <c r="O20" s="73"/>
      <c r="P20" s="73"/>
      <c r="Q20" s="74">
        <f t="shared" si="1"/>
        <v>799</v>
      </c>
      <c r="R20" s="69">
        <f t="shared" si="0"/>
        <v>6200</v>
      </c>
    </row>
    <row r="21" spans="1:18" s="1" customFormat="1" ht="19.5" customHeight="1">
      <c r="A21" s="70">
        <f t="shared" si="2"/>
        <v>19</v>
      </c>
      <c r="B21" s="71" t="s">
        <v>63</v>
      </c>
      <c r="C21" s="72">
        <v>5367</v>
      </c>
      <c r="D21" s="73">
        <v>62</v>
      </c>
      <c r="E21" s="73"/>
      <c r="F21" s="73">
        <v>11094</v>
      </c>
      <c r="G21" s="73">
        <v>1706</v>
      </c>
      <c r="H21" s="73">
        <v>1198</v>
      </c>
      <c r="I21" s="73">
        <v>0</v>
      </c>
      <c r="J21" s="73">
        <v>13998</v>
      </c>
      <c r="K21" s="73">
        <v>30</v>
      </c>
      <c r="L21" s="73">
        <v>1331</v>
      </c>
      <c r="M21" s="73">
        <v>246</v>
      </c>
      <c r="N21" s="73"/>
      <c r="O21" s="73"/>
      <c r="P21" s="73"/>
      <c r="Q21" s="74">
        <f t="shared" si="1"/>
        <v>1607</v>
      </c>
      <c r="R21" s="69">
        <f t="shared" si="0"/>
        <v>12391</v>
      </c>
    </row>
    <row r="22" spans="1:18" s="1" customFormat="1" ht="19.5" customHeight="1">
      <c r="A22" s="70">
        <f t="shared" si="2"/>
        <v>20</v>
      </c>
      <c r="B22" s="71" t="s">
        <v>64</v>
      </c>
      <c r="C22" s="72">
        <v>2368</v>
      </c>
      <c r="D22" s="76">
        <v>31</v>
      </c>
      <c r="E22" s="76"/>
      <c r="F22" s="76">
        <v>5547</v>
      </c>
      <c r="G22" s="76">
        <v>853</v>
      </c>
      <c r="H22" s="76">
        <v>599</v>
      </c>
      <c r="I22" s="76">
        <v>0</v>
      </c>
      <c r="J22" s="76">
        <v>6999</v>
      </c>
      <c r="K22" s="76">
        <v>10</v>
      </c>
      <c r="L22" s="76">
        <v>666</v>
      </c>
      <c r="M22" s="76">
        <v>123</v>
      </c>
      <c r="N22" s="76"/>
      <c r="O22" s="76"/>
      <c r="P22" s="76"/>
      <c r="Q22" s="74">
        <f t="shared" si="1"/>
        <v>799</v>
      </c>
      <c r="R22" s="69">
        <f t="shared" si="0"/>
        <v>6200</v>
      </c>
    </row>
    <row r="23" spans="1:18" s="1" customFormat="1" ht="19.5" customHeight="1">
      <c r="A23" s="70">
        <f t="shared" si="2"/>
        <v>21</v>
      </c>
      <c r="B23" s="71" t="s">
        <v>49</v>
      </c>
      <c r="C23" s="72">
        <v>2844</v>
      </c>
      <c r="D23" s="76">
        <v>31</v>
      </c>
      <c r="E23" s="76"/>
      <c r="F23" s="76">
        <v>5547</v>
      </c>
      <c r="G23" s="76">
        <v>853</v>
      </c>
      <c r="H23" s="76">
        <v>599</v>
      </c>
      <c r="I23" s="76">
        <v>0</v>
      </c>
      <c r="J23" s="76">
        <v>6999</v>
      </c>
      <c r="K23" s="76">
        <v>10</v>
      </c>
      <c r="L23" s="76">
        <v>666</v>
      </c>
      <c r="M23" s="76">
        <v>123</v>
      </c>
      <c r="N23" s="76"/>
      <c r="O23" s="76"/>
      <c r="P23" s="76"/>
      <c r="Q23" s="74">
        <f t="shared" si="1"/>
        <v>799</v>
      </c>
      <c r="R23" s="69">
        <f t="shared" si="0"/>
        <v>6200</v>
      </c>
    </row>
    <row r="24" spans="1:18" s="1" customFormat="1" ht="19.5" customHeight="1">
      <c r="A24" s="70">
        <f t="shared" si="2"/>
        <v>22</v>
      </c>
      <c r="B24" s="71" t="s">
        <v>50</v>
      </c>
      <c r="C24" s="72">
        <v>2367</v>
      </c>
      <c r="D24" s="76">
        <v>31</v>
      </c>
      <c r="E24" s="76"/>
      <c r="F24" s="76">
        <v>5547</v>
      </c>
      <c r="G24" s="76">
        <v>853</v>
      </c>
      <c r="H24" s="76">
        <v>599</v>
      </c>
      <c r="I24" s="76">
        <v>0</v>
      </c>
      <c r="J24" s="76">
        <v>6999</v>
      </c>
      <c r="K24" s="76">
        <v>10</v>
      </c>
      <c r="L24" s="76">
        <v>666</v>
      </c>
      <c r="M24" s="76">
        <v>123</v>
      </c>
      <c r="N24" s="76"/>
      <c r="O24" s="76"/>
      <c r="P24" s="76"/>
      <c r="Q24" s="74">
        <f t="shared" si="1"/>
        <v>799</v>
      </c>
      <c r="R24" s="69">
        <f t="shared" si="0"/>
        <v>6200</v>
      </c>
    </row>
    <row r="25" spans="1:18" s="1" customFormat="1" ht="19.5" customHeight="1">
      <c r="A25" s="70">
        <f t="shared" si="2"/>
        <v>23</v>
      </c>
      <c r="B25" s="71" t="s">
        <v>51</v>
      </c>
      <c r="C25" s="72">
        <v>2845</v>
      </c>
      <c r="D25" s="73">
        <v>31</v>
      </c>
      <c r="E25" s="73"/>
      <c r="F25" s="73">
        <v>5547</v>
      </c>
      <c r="G25" s="73">
        <v>853</v>
      </c>
      <c r="H25" s="73">
        <v>599</v>
      </c>
      <c r="I25" s="73">
        <v>0</v>
      </c>
      <c r="J25" s="73">
        <v>6999</v>
      </c>
      <c r="K25" s="73">
        <v>10</v>
      </c>
      <c r="L25" s="73">
        <v>666</v>
      </c>
      <c r="M25" s="73">
        <v>123</v>
      </c>
      <c r="N25" s="73"/>
      <c r="O25" s="73"/>
      <c r="P25" s="73"/>
      <c r="Q25" s="74">
        <f t="shared" si="1"/>
        <v>799</v>
      </c>
      <c r="R25" s="69">
        <f t="shared" si="0"/>
        <v>6200</v>
      </c>
    </row>
    <row r="26" spans="1:18" s="1" customFormat="1" ht="19.5" customHeight="1">
      <c r="A26" s="70">
        <f t="shared" si="2"/>
        <v>24</v>
      </c>
      <c r="B26" s="71" t="s">
        <v>52</v>
      </c>
      <c r="C26" s="72">
        <v>4925</v>
      </c>
      <c r="D26" s="73">
        <v>31</v>
      </c>
      <c r="E26" s="73"/>
      <c r="F26" s="73">
        <v>5547</v>
      </c>
      <c r="G26" s="73">
        <v>853</v>
      </c>
      <c r="H26" s="73">
        <v>599.0000000000001</v>
      </c>
      <c r="I26" s="73">
        <v>0</v>
      </c>
      <c r="J26" s="73">
        <v>6999.000000000001</v>
      </c>
      <c r="K26" s="73">
        <v>20</v>
      </c>
      <c r="L26" s="73">
        <v>665</v>
      </c>
      <c r="M26" s="73">
        <v>123</v>
      </c>
      <c r="N26" s="73"/>
      <c r="O26" s="73"/>
      <c r="P26" s="73"/>
      <c r="Q26" s="74">
        <f t="shared" si="1"/>
        <v>808</v>
      </c>
      <c r="R26" s="69">
        <f t="shared" si="0"/>
        <v>6191.000000000001</v>
      </c>
    </row>
    <row r="27" spans="1:18" s="1" customFormat="1" ht="19.5" customHeight="1">
      <c r="A27" s="70">
        <f t="shared" si="2"/>
        <v>25</v>
      </c>
      <c r="B27" s="71" t="s">
        <v>69</v>
      </c>
      <c r="C27" s="72">
        <v>6708</v>
      </c>
      <c r="D27" s="76">
        <v>155</v>
      </c>
      <c r="E27" s="76"/>
      <c r="F27" s="76">
        <v>32080</v>
      </c>
      <c r="G27" s="76">
        <v>5320</v>
      </c>
      <c r="H27" s="76">
        <v>2500</v>
      </c>
      <c r="I27" s="76">
        <v>0</v>
      </c>
      <c r="J27" s="76">
        <v>39900</v>
      </c>
      <c r="K27" s="76"/>
      <c r="L27" s="76">
        <v>3850</v>
      </c>
      <c r="M27" s="76">
        <v>701</v>
      </c>
      <c r="N27" s="76"/>
      <c r="O27" s="76"/>
      <c r="P27" s="76"/>
      <c r="Q27" s="74">
        <f t="shared" si="1"/>
        <v>4551</v>
      </c>
      <c r="R27" s="69">
        <f t="shared" si="0"/>
        <v>35349</v>
      </c>
    </row>
    <row r="28" spans="1:18" s="1" customFormat="1" ht="19.5" customHeight="1">
      <c r="A28" s="70">
        <f t="shared" si="2"/>
        <v>26</v>
      </c>
      <c r="B28" s="71" t="s">
        <v>70</v>
      </c>
      <c r="C28" s="72">
        <v>2800</v>
      </c>
      <c r="D28" s="82">
        <v>31</v>
      </c>
      <c r="E28" s="82"/>
      <c r="F28" s="73">
        <v>5640</v>
      </c>
      <c r="G28" s="73">
        <v>930</v>
      </c>
      <c r="H28" s="73">
        <v>1000</v>
      </c>
      <c r="I28" s="73">
        <v>0</v>
      </c>
      <c r="J28" s="73">
        <v>7569.999999999998</v>
      </c>
      <c r="K28" s="73">
        <v>70</v>
      </c>
      <c r="L28" s="82">
        <v>678</v>
      </c>
      <c r="M28" s="82">
        <v>137</v>
      </c>
      <c r="N28" s="82"/>
      <c r="O28" s="82"/>
      <c r="P28" s="82"/>
      <c r="Q28" s="74">
        <f t="shared" si="1"/>
        <v>885</v>
      </c>
      <c r="R28" s="69">
        <f t="shared" si="0"/>
        <v>6684.999999999998</v>
      </c>
    </row>
    <row r="29" spans="1:18" s="1" customFormat="1" ht="19.5" customHeight="1">
      <c r="A29" s="70">
        <f t="shared" si="2"/>
        <v>27</v>
      </c>
      <c r="B29" s="71" t="s">
        <v>71</v>
      </c>
      <c r="C29" s="72">
        <v>5187</v>
      </c>
      <c r="D29" s="82">
        <v>93</v>
      </c>
      <c r="E29" s="82"/>
      <c r="F29" s="73">
        <v>16920</v>
      </c>
      <c r="G29" s="73">
        <v>2790</v>
      </c>
      <c r="H29" s="73">
        <v>3000</v>
      </c>
      <c r="I29" s="73">
        <v>0</v>
      </c>
      <c r="J29" s="73">
        <v>22710</v>
      </c>
      <c r="K29" s="73">
        <v>30</v>
      </c>
      <c r="L29" s="82">
        <v>2031</v>
      </c>
      <c r="M29" s="82">
        <v>399</v>
      </c>
      <c r="N29" s="82"/>
      <c r="O29" s="82"/>
      <c r="P29" s="82"/>
      <c r="Q29" s="74">
        <f t="shared" si="1"/>
        <v>2460</v>
      </c>
      <c r="R29" s="69">
        <f t="shared" si="0"/>
        <v>20250</v>
      </c>
    </row>
    <row r="30" spans="1:18" s="1" customFormat="1" ht="19.5" customHeight="1">
      <c r="A30" s="70">
        <f t="shared" si="2"/>
        <v>28</v>
      </c>
      <c r="B30" s="71" t="s">
        <v>72</v>
      </c>
      <c r="C30" s="72">
        <v>2363</v>
      </c>
      <c r="D30" s="82">
        <v>31</v>
      </c>
      <c r="E30" s="82"/>
      <c r="F30" s="73">
        <v>5640</v>
      </c>
      <c r="G30" s="73">
        <v>930</v>
      </c>
      <c r="H30" s="73">
        <v>1000</v>
      </c>
      <c r="I30" s="73">
        <v>0</v>
      </c>
      <c r="J30" s="73">
        <v>7570</v>
      </c>
      <c r="K30" s="73">
        <v>10</v>
      </c>
      <c r="L30" s="82">
        <v>677</v>
      </c>
      <c r="M30" s="82">
        <v>133</v>
      </c>
      <c r="N30" s="82"/>
      <c r="O30" s="82"/>
      <c r="P30" s="82"/>
      <c r="Q30" s="74">
        <f t="shared" si="1"/>
        <v>820</v>
      </c>
      <c r="R30" s="69">
        <f t="shared" si="0"/>
        <v>6750</v>
      </c>
    </row>
    <row r="31" spans="1:18" s="1" customFormat="1" ht="19.5" customHeight="1">
      <c r="A31" s="70">
        <f t="shared" si="2"/>
        <v>29</v>
      </c>
      <c r="B31" s="71" t="s">
        <v>73</v>
      </c>
      <c r="C31" s="72">
        <v>5479</v>
      </c>
      <c r="D31" s="73">
        <v>86</v>
      </c>
      <c r="E31" s="73"/>
      <c r="F31" s="73">
        <v>15646.451612903227</v>
      </c>
      <c r="G31" s="73">
        <v>2580</v>
      </c>
      <c r="H31" s="73">
        <v>2774.1935483870966</v>
      </c>
      <c r="I31" s="73">
        <v>0</v>
      </c>
      <c r="J31" s="73">
        <v>21000.645161290326</v>
      </c>
      <c r="K31" s="73">
        <v>40</v>
      </c>
      <c r="L31" s="73">
        <v>1878</v>
      </c>
      <c r="M31" s="73">
        <v>370</v>
      </c>
      <c r="N31" s="73"/>
      <c r="O31" s="73"/>
      <c r="P31" s="73"/>
      <c r="Q31" s="74">
        <f t="shared" si="1"/>
        <v>2288</v>
      </c>
      <c r="R31" s="69">
        <f t="shared" si="0"/>
        <v>18712.645161290326</v>
      </c>
    </row>
    <row r="32" spans="1:18" s="1" customFormat="1" ht="19.5" customHeight="1">
      <c r="A32" s="70">
        <f t="shared" si="2"/>
        <v>30</v>
      </c>
      <c r="B32" s="71" t="s">
        <v>74</v>
      </c>
      <c r="C32" s="72">
        <v>4310</v>
      </c>
      <c r="D32" s="73">
        <v>120</v>
      </c>
      <c r="E32" s="73"/>
      <c r="F32" s="73">
        <v>21832.258064516125</v>
      </c>
      <c r="G32" s="73">
        <v>3600</v>
      </c>
      <c r="H32" s="73">
        <v>3870.9677419354844</v>
      </c>
      <c r="I32" s="73">
        <v>0</v>
      </c>
      <c r="J32" s="73">
        <v>29303.225806451614</v>
      </c>
      <c r="K32" s="73">
        <v>60</v>
      </c>
      <c r="L32" s="73">
        <v>2620</v>
      </c>
      <c r="M32" s="73">
        <v>516</v>
      </c>
      <c r="N32" s="73"/>
      <c r="O32" s="73"/>
      <c r="P32" s="73"/>
      <c r="Q32" s="74">
        <f t="shared" si="1"/>
        <v>3196</v>
      </c>
      <c r="R32" s="69">
        <f t="shared" si="0"/>
        <v>26107.225806451614</v>
      </c>
    </row>
    <row r="33" spans="1:18" s="1" customFormat="1" ht="19.5" customHeight="1">
      <c r="A33" s="70">
        <f t="shared" si="2"/>
        <v>31</v>
      </c>
      <c r="B33" s="71" t="s">
        <v>62</v>
      </c>
      <c r="C33" s="72">
        <v>2651</v>
      </c>
      <c r="D33" s="73">
        <v>31</v>
      </c>
      <c r="E33" s="73"/>
      <c r="F33" s="73">
        <v>5640</v>
      </c>
      <c r="G33" s="73">
        <v>930</v>
      </c>
      <c r="H33" s="73">
        <v>1000</v>
      </c>
      <c r="I33" s="73">
        <v>0</v>
      </c>
      <c r="J33" s="73">
        <v>7570</v>
      </c>
      <c r="K33" s="73">
        <v>20</v>
      </c>
      <c r="L33" s="73">
        <v>676</v>
      </c>
      <c r="M33" s="73">
        <v>134</v>
      </c>
      <c r="N33" s="73"/>
      <c r="O33" s="73"/>
      <c r="P33" s="73"/>
      <c r="Q33" s="74">
        <f t="shared" si="1"/>
        <v>830</v>
      </c>
      <c r="R33" s="69">
        <f t="shared" si="0"/>
        <v>6740</v>
      </c>
    </row>
    <row r="34" spans="1:18" s="1" customFormat="1" ht="19.5" customHeight="1">
      <c r="A34" s="70">
        <f t="shared" si="2"/>
        <v>32</v>
      </c>
      <c r="B34" s="71" t="s">
        <v>76</v>
      </c>
      <c r="C34" s="72">
        <v>4641</v>
      </c>
      <c r="D34" s="73">
        <v>31</v>
      </c>
      <c r="E34" s="73"/>
      <c r="F34" s="73">
        <v>5640</v>
      </c>
      <c r="G34" s="73">
        <v>930</v>
      </c>
      <c r="H34" s="73">
        <v>1000</v>
      </c>
      <c r="I34" s="73">
        <v>0</v>
      </c>
      <c r="J34" s="73">
        <v>7570</v>
      </c>
      <c r="K34" s="73">
        <v>10</v>
      </c>
      <c r="L34" s="82">
        <v>677</v>
      </c>
      <c r="M34" s="82">
        <v>133</v>
      </c>
      <c r="N34" s="73"/>
      <c r="O34" s="73"/>
      <c r="P34" s="73"/>
      <c r="Q34" s="74">
        <f t="shared" si="1"/>
        <v>820</v>
      </c>
      <c r="R34" s="69">
        <f t="shared" si="0"/>
        <v>6750</v>
      </c>
    </row>
    <row r="35" spans="1:18" s="1" customFormat="1" ht="19.5" customHeight="1">
      <c r="A35" s="70">
        <f t="shared" si="2"/>
        <v>33</v>
      </c>
      <c r="B35" s="71" t="s">
        <v>65</v>
      </c>
      <c r="C35" s="72" t="s">
        <v>30</v>
      </c>
      <c r="D35" s="75">
        <v>283</v>
      </c>
      <c r="E35" s="76"/>
      <c r="F35" s="76">
        <v>51827.41935483869</v>
      </c>
      <c r="G35" s="76">
        <v>9744.193548387097</v>
      </c>
      <c r="H35" s="76">
        <v>9371.16129032258</v>
      </c>
      <c r="I35" s="76">
        <v>0</v>
      </c>
      <c r="J35" s="76">
        <v>70942.7741935484</v>
      </c>
      <c r="K35" s="76">
        <v>190</v>
      </c>
      <c r="L35" s="76">
        <v>6221</v>
      </c>
      <c r="M35" s="76">
        <v>1251</v>
      </c>
      <c r="N35" s="74"/>
      <c r="O35" s="76"/>
      <c r="P35" s="76"/>
      <c r="Q35" s="74">
        <f t="shared" si="1"/>
        <v>7662</v>
      </c>
      <c r="R35" s="69">
        <f aca="true" t="shared" si="3" ref="R35:R66">J35-Q35</f>
        <v>63280.774193548394</v>
      </c>
    </row>
    <row r="36" spans="1:18" s="1" customFormat="1" ht="19.5" customHeight="1">
      <c r="A36" s="70">
        <f t="shared" si="2"/>
        <v>34</v>
      </c>
      <c r="B36" s="71" t="s">
        <v>66</v>
      </c>
      <c r="C36" s="72">
        <v>8874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>
        <f t="shared" si="1"/>
        <v>0</v>
      </c>
      <c r="R36" s="69">
        <f t="shared" si="3"/>
        <v>0</v>
      </c>
    </row>
    <row r="37" spans="1:18" s="1" customFormat="1" ht="19.5" customHeight="1">
      <c r="A37" s="70">
        <f t="shared" si="2"/>
        <v>35</v>
      </c>
      <c r="B37" s="71" t="s">
        <v>79</v>
      </c>
      <c r="C37" s="72">
        <v>6701</v>
      </c>
      <c r="D37" s="82">
        <v>154</v>
      </c>
      <c r="E37" s="82">
        <v>1</v>
      </c>
      <c r="F37" s="73">
        <v>28018.06451612903</v>
      </c>
      <c r="G37" s="73">
        <v>4620</v>
      </c>
      <c r="H37" s="73">
        <v>4967.741935483871</v>
      </c>
      <c r="I37" s="73">
        <v>244.19354838709677</v>
      </c>
      <c r="J37" s="73">
        <v>37850</v>
      </c>
      <c r="K37" s="82">
        <v>50</v>
      </c>
      <c r="L37" s="73">
        <v>3363</v>
      </c>
      <c r="M37" s="73">
        <v>665</v>
      </c>
      <c r="N37" s="82"/>
      <c r="O37" s="82"/>
      <c r="P37" s="82"/>
      <c r="Q37" s="74">
        <f t="shared" si="1"/>
        <v>4078</v>
      </c>
      <c r="R37" s="69">
        <f t="shared" si="3"/>
        <v>33772</v>
      </c>
    </row>
    <row r="38" spans="1:18" s="1" customFormat="1" ht="19.5" customHeight="1">
      <c r="A38" s="70">
        <f t="shared" si="2"/>
        <v>36</v>
      </c>
      <c r="B38" s="79" t="s">
        <v>67</v>
      </c>
      <c r="C38" s="72">
        <v>2350</v>
      </c>
      <c r="D38" s="73">
        <v>31</v>
      </c>
      <c r="E38" s="73"/>
      <c r="F38" s="73">
        <v>5640</v>
      </c>
      <c r="G38" s="73">
        <v>930</v>
      </c>
      <c r="H38" s="73">
        <v>1000</v>
      </c>
      <c r="I38" s="73">
        <v>0</v>
      </c>
      <c r="J38" s="73">
        <v>7570</v>
      </c>
      <c r="K38" s="73">
        <v>10</v>
      </c>
      <c r="L38" s="73">
        <v>677</v>
      </c>
      <c r="M38" s="73">
        <v>133</v>
      </c>
      <c r="N38" s="73"/>
      <c r="O38" s="73"/>
      <c r="P38" s="73"/>
      <c r="Q38" s="74">
        <f t="shared" si="1"/>
        <v>820</v>
      </c>
      <c r="R38" s="69">
        <f t="shared" si="3"/>
        <v>6750</v>
      </c>
    </row>
    <row r="39" spans="1:18" s="1" customFormat="1" ht="19.5" customHeight="1">
      <c r="A39" s="70">
        <f t="shared" si="2"/>
        <v>37</v>
      </c>
      <c r="B39" s="71" t="s">
        <v>81</v>
      </c>
      <c r="C39" s="72">
        <v>4423</v>
      </c>
      <c r="D39" s="82">
        <v>58.5</v>
      </c>
      <c r="E39" s="82"/>
      <c r="F39" s="73">
        <v>10643.225806451614</v>
      </c>
      <c r="G39" s="73">
        <v>1755</v>
      </c>
      <c r="H39" s="73">
        <v>1887.0967741935483</v>
      </c>
      <c r="I39" s="73">
        <v>0</v>
      </c>
      <c r="J39" s="73">
        <v>14285.322580645163</v>
      </c>
      <c r="K39" s="82">
        <v>40</v>
      </c>
      <c r="L39" s="82">
        <v>1277</v>
      </c>
      <c r="M39" s="82">
        <v>253</v>
      </c>
      <c r="N39" s="82"/>
      <c r="O39" s="82"/>
      <c r="P39" s="82"/>
      <c r="Q39" s="74">
        <f t="shared" si="1"/>
        <v>1570</v>
      </c>
      <c r="R39" s="69">
        <f t="shared" si="3"/>
        <v>12715.322580645163</v>
      </c>
    </row>
    <row r="40" spans="1:18" s="1" customFormat="1" ht="19.5" customHeight="1">
      <c r="A40" s="70">
        <f t="shared" si="2"/>
        <v>38</v>
      </c>
      <c r="B40" s="71" t="s">
        <v>82</v>
      </c>
      <c r="C40" s="72">
        <v>2365</v>
      </c>
      <c r="D40" s="73">
        <v>31</v>
      </c>
      <c r="E40" s="73"/>
      <c r="F40" s="73">
        <v>5640</v>
      </c>
      <c r="G40" s="73">
        <v>930</v>
      </c>
      <c r="H40" s="73">
        <v>1000</v>
      </c>
      <c r="I40" s="73">
        <v>0</v>
      </c>
      <c r="J40" s="73">
        <v>7570</v>
      </c>
      <c r="K40" s="73">
        <v>20</v>
      </c>
      <c r="L40" s="73">
        <v>677</v>
      </c>
      <c r="M40" s="73">
        <v>133</v>
      </c>
      <c r="N40" s="73"/>
      <c r="O40" s="73"/>
      <c r="P40" s="73"/>
      <c r="Q40" s="74">
        <f t="shared" si="1"/>
        <v>830</v>
      </c>
      <c r="R40" s="69">
        <f t="shared" si="3"/>
        <v>6740</v>
      </c>
    </row>
    <row r="41" spans="1:18" s="1" customFormat="1" ht="19.5" customHeight="1">
      <c r="A41" s="70">
        <f t="shared" si="2"/>
        <v>39</v>
      </c>
      <c r="B41" s="71" t="s">
        <v>75</v>
      </c>
      <c r="C41" s="72">
        <v>2801</v>
      </c>
      <c r="D41" s="82">
        <v>30</v>
      </c>
      <c r="E41" s="82"/>
      <c r="F41" s="73">
        <v>5458.064516129032</v>
      </c>
      <c r="G41" s="73">
        <v>900</v>
      </c>
      <c r="H41" s="73">
        <v>967.741935483871</v>
      </c>
      <c r="I41" s="73">
        <v>0</v>
      </c>
      <c r="J41" s="73">
        <v>7325.8064516129025</v>
      </c>
      <c r="K41" s="73">
        <v>40</v>
      </c>
      <c r="L41" s="82">
        <v>655</v>
      </c>
      <c r="M41" s="82">
        <v>131</v>
      </c>
      <c r="N41" s="82"/>
      <c r="O41" s="82"/>
      <c r="P41" s="82"/>
      <c r="Q41" s="74">
        <f t="shared" si="1"/>
        <v>826</v>
      </c>
      <c r="R41" s="69">
        <f t="shared" si="3"/>
        <v>6499.8064516129025</v>
      </c>
    </row>
    <row r="42" spans="1:18" s="1" customFormat="1" ht="19.5" customHeight="1">
      <c r="A42" s="70">
        <f t="shared" si="2"/>
        <v>40</v>
      </c>
      <c r="B42" s="71" t="s">
        <v>77</v>
      </c>
      <c r="C42" s="72">
        <v>4986</v>
      </c>
      <c r="D42" s="82">
        <v>31</v>
      </c>
      <c r="E42" s="82"/>
      <c r="F42" s="73">
        <v>5640</v>
      </c>
      <c r="G42" s="73">
        <v>930</v>
      </c>
      <c r="H42" s="82">
        <v>1000</v>
      </c>
      <c r="I42" s="73">
        <v>0</v>
      </c>
      <c r="J42" s="73">
        <v>7570</v>
      </c>
      <c r="K42" s="82">
        <v>10</v>
      </c>
      <c r="L42" s="82">
        <v>677</v>
      </c>
      <c r="M42" s="82">
        <v>133</v>
      </c>
      <c r="N42" s="82"/>
      <c r="O42" s="82"/>
      <c r="P42" s="82"/>
      <c r="Q42" s="74">
        <f t="shared" si="1"/>
        <v>820</v>
      </c>
      <c r="R42" s="69">
        <f t="shared" si="3"/>
        <v>6750</v>
      </c>
    </row>
    <row r="43" spans="1:18" s="1" customFormat="1" ht="19.5" customHeight="1">
      <c r="A43" s="70">
        <f t="shared" si="2"/>
        <v>41</v>
      </c>
      <c r="B43" s="71" t="s">
        <v>85</v>
      </c>
      <c r="C43" s="72">
        <v>3079</v>
      </c>
      <c r="D43" s="82">
        <v>31</v>
      </c>
      <c r="E43" s="82"/>
      <c r="F43" s="73">
        <v>5640</v>
      </c>
      <c r="G43" s="73">
        <v>930</v>
      </c>
      <c r="H43" s="73">
        <v>1000</v>
      </c>
      <c r="I43" s="73">
        <v>0</v>
      </c>
      <c r="J43" s="73">
        <v>7570</v>
      </c>
      <c r="K43" s="73">
        <v>30</v>
      </c>
      <c r="L43" s="82">
        <v>677</v>
      </c>
      <c r="M43" s="82">
        <v>134</v>
      </c>
      <c r="N43" s="82"/>
      <c r="O43" s="82"/>
      <c r="P43" s="82"/>
      <c r="Q43" s="74">
        <f t="shared" si="1"/>
        <v>841</v>
      </c>
      <c r="R43" s="69">
        <f t="shared" si="3"/>
        <v>6729</v>
      </c>
    </row>
    <row r="44" spans="1:18" s="59" customFormat="1" ht="19.5" customHeight="1">
      <c r="A44" s="70">
        <f t="shared" si="2"/>
        <v>42</v>
      </c>
      <c r="B44" s="71" t="s">
        <v>78</v>
      </c>
      <c r="C44" s="72">
        <v>4068</v>
      </c>
      <c r="D44" s="74"/>
      <c r="E44" s="74"/>
      <c r="F44" s="76"/>
      <c r="G44" s="76"/>
      <c r="H44" s="76"/>
      <c r="I44" s="76"/>
      <c r="J44" s="76"/>
      <c r="K44" s="74"/>
      <c r="L44" s="74"/>
      <c r="M44" s="74"/>
      <c r="N44" s="74"/>
      <c r="O44" s="74"/>
      <c r="P44" s="74"/>
      <c r="Q44" s="74">
        <f t="shared" si="1"/>
        <v>0</v>
      </c>
      <c r="R44" s="69">
        <f t="shared" si="3"/>
        <v>0</v>
      </c>
    </row>
    <row r="45" spans="1:18" s="1" customFormat="1" ht="19.5" customHeight="1">
      <c r="A45" s="70">
        <f t="shared" si="2"/>
        <v>43</v>
      </c>
      <c r="B45" s="71" t="s">
        <v>80</v>
      </c>
      <c r="C45" s="72">
        <v>5056</v>
      </c>
      <c r="D45" s="82">
        <v>57</v>
      </c>
      <c r="E45" s="82"/>
      <c r="F45" s="73">
        <v>10370.322580645161</v>
      </c>
      <c r="G45" s="73">
        <v>1710</v>
      </c>
      <c r="H45" s="73">
        <v>1838.7096774193549</v>
      </c>
      <c r="I45" s="73">
        <v>0</v>
      </c>
      <c r="J45" s="73">
        <v>13919.032258064515</v>
      </c>
      <c r="K45" s="82">
        <v>40</v>
      </c>
      <c r="L45" s="73">
        <v>1245</v>
      </c>
      <c r="M45" s="73">
        <v>246</v>
      </c>
      <c r="N45" s="82"/>
      <c r="O45" s="82"/>
      <c r="P45" s="82"/>
      <c r="Q45" s="74">
        <f t="shared" si="1"/>
        <v>1531</v>
      </c>
      <c r="R45" s="69">
        <f t="shared" si="3"/>
        <v>12388.032258064515</v>
      </c>
    </row>
    <row r="46" spans="1:20" s="1" customFormat="1" ht="19.5" customHeight="1">
      <c r="A46" s="70">
        <f t="shared" si="2"/>
        <v>44</v>
      </c>
      <c r="B46" s="71" t="s">
        <v>89</v>
      </c>
      <c r="C46" s="72">
        <v>5160</v>
      </c>
      <c r="D46" s="73">
        <v>31</v>
      </c>
      <c r="E46" s="73"/>
      <c r="F46" s="73">
        <v>8554</v>
      </c>
      <c r="G46" s="73">
        <v>1316</v>
      </c>
      <c r="H46" s="73">
        <v>0</v>
      </c>
      <c r="I46" s="73">
        <v>0</v>
      </c>
      <c r="J46" s="73">
        <v>9870</v>
      </c>
      <c r="K46" s="73"/>
      <c r="L46" s="73">
        <v>1026</v>
      </c>
      <c r="M46" s="73">
        <v>174</v>
      </c>
      <c r="N46" s="73"/>
      <c r="O46" s="73"/>
      <c r="P46" s="73"/>
      <c r="Q46" s="74">
        <f t="shared" si="1"/>
        <v>1200</v>
      </c>
      <c r="R46" s="69">
        <f t="shared" si="3"/>
        <v>8670</v>
      </c>
      <c r="S46" s="9"/>
      <c r="T46" s="9"/>
    </row>
    <row r="47" spans="1:20" s="1" customFormat="1" ht="19.5" customHeight="1">
      <c r="A47" s="70">
        <f t="shared" si="2"/>
        <v>45</v>
      </c>
      <c r="B47" s="71" t="s">
        <v>90</v>
      </c>
      <c r="C47" s="72">
        <v>5446</v>
      </c>
      <c r="D47" s="82">
        <v>31</v>
      </c>
      <c r="E47" s="82"/>
      <c r="F47" s="73">
        <v>8554</v>
      </c>
      <c r="G47" s="73">
        <v>1316</v>
      </c>
      <c r="H47" s="73">
        <v>0</v>
      </c>
      <c r="I47" s="73">
        <v>0</v>
      </c>
      <c r="J47" s="73">
        <v>9870</v>
      </c>
      <c r="K47" s="82"/>
      <c r="L47" s="73">
        <v>1026</v>
      </c>
      <c r="M47" s="73">
        <v>173</v>
      </c>
      <c r="N47" s="76"/>
      <c r="O47" s="76"/>
      <c r="P47" s="74"/>
      <c r="Q47" s="74">
        <f t="shared" si="1"/>
        <v>1199</v>
      </c>
      <c r="R47" s="69">
        <f t="shared" si="3"/>
        <v>8671</v>
      </c>
      <c r="S47" s="9"/>
      <c r="T47" s="9"/>
    </row>
    <row r="48" spans="1:20" s="1" customFormat="1" ht="19.5" customHeight="1">
      <c r="A48" s="70">
        <f t="shared" si="2"/>
        <v>46</v>
      </c>
      <c r="B48" s="79" t="s">
        <v>91</v>
      </c>
      <c r="C48" s="72">
        <v>4739</v>
      </c>
      <c r="D48" s="73">
        <v>121</v>
      </c>
      <c r="E48" s="73"/>
      <c r="F48" s="73">
        <v>33388.19354838709</v>
      </c>
      <c r="G48" s="73">
        <v>5136.645161290322</v>
      </c>
      <c r="H48" s="73">
        <v>0</v>
      </c>
      <c r="I48" s="73">
        <v>0</v>
      </c>
      <c r="J48" s="73">
        <v>38524.838709677424</v>
      </c>
      <c r="K48" s="73"/>
      <c r="L48" s="73">
        <v>4005</v>
      </c>
      <c r="M48" s="73">
        <v>678</v>
      </c>
      <c r="N48" s="73"/>
      <c r="O48" s="73"/>
      <c r="P48" s="73"/>
      <c r="Q48" s="74">
        <f t="shared" si="1"/>
        <v>4683</v>
      </c>
      <c r="R48" s="69">
        <f t="shared" si="3"/>
        <v>33841.838709677424</v>
      </c>
      <c r="S48" s="9"/>
      <c r="T48" s="9"/>
    </row>
    <row r="49" spans="1:20" s="1" customFormat="1" ht="19.5" customHeight="1">
      <c r="A49" s="70">
        <f t="shared" si="2"/>
        <v>47</v>
      </c>
      <c r="B49" s="71" t="s">
        <v>92</v>
      </c>
      <c r="C49" s="72">
        <v>5018</v>
      </c>
      <c r="D49" s="73">
        <v>31</v>
      </c>
      <c r="E49" s="73"/>
      <c r="F49" s="73">
        <v>8554</v>
      </c>
      <c r="G49" s="73">
        <v>1316</v>
      </c>
      <c r="H49" s="73">
        <v>0</v>
      </c>
      <c r="I49" s="73">
        <v>0</v>
      </c>
      <c r="J49" s="73">
        <v>9870</v>
      </c>
      <c r="K49" s="73"/>
      <c r="L49" s="82">
        <v>1026</v>
      </c>
      <c r="M49" s="82">
        <v>174</v>
      </c>
      <c r="N49" s="73"/>
      <c r="O49" s="73"/>
      <c r="P49" s="73"/>
      <c r="Q49" s="74">
        <f t="shared" si="1"/>
        <v>1200</v>
      </c>
      <c r="R49" s="69">
        <f t="shared" si="3"/>
        <v>8670</v>
      </c>
      <c r="S49" s="9"/>
      <c r="T49" s="9"/>
    </row>
    <row r="50" spans="1:20" s="1" customFormat="1" ht="19.5" customHeight="1">
      <c r="A50" s="70">
        <f t="shared" si="2"/>
        <v>48</v>
      </c>
      <c r="B50" s="80" t="s">
        <v>93</v>
      </c>
      <c r="C50" s="72">
        <v>5521</v>
      </c>
      <c r="D50" s="82">
        <v>31</v>
      </c>
      <c r="E50" s="82"/>
      <c r="F50" s="73">
        <v>8554</v>
      </c>
      <c r="G50" s="73">
        <v>1316</v>
      </c>
      <c r="H50" s="73">
        <v>0</v>
      </c>
      <c r="I50" s="73">
        <v>0</v>
      </c>
      <c r="J50" s="73">
        <v>9870</v>
      </c>
      <c r="K50" s="73"/>
      <c r="L50" s="82">
        <v>1026</v>
      </c>
      <c r="M50" s="82">
        <v>174</v>
      </c>
      <c r="N50" s="82"/>
      <c r="O50" s="82"/>
      <c r="P50" s="82"/>
      <c r="Q50" s="74">
        <f t="shared" si="1"/>
        <v>1200</v>
      </c>
      <c r="R50" s="69">
        <f t="shared" si="3"/>
        <v>8670</v>
      </c>
      <c r="S50" s="9"/>
      <c r="T50" s="9"/>
    </row>
    <row r="51" spans="1:20" s="1" customFormat="1" ht="19.5" customHeight="1">
      <c r="A51" s="70">
        <f t="shared" si="2"/>
        <v>49</v>
      </c>
      <c r="B51" s="80" t="s">
        <v>94</v>
      </c>
      <c r="C51" s="72">
        <v>5440</v>
      </c>
      <c r="D51" s="82">
        <v>31</v>
      </c>
      <c r="E51" s="82"/>
      <c r="F51" s="73">
        <v>8554</v>
      </c>
      <c r="G51" s="73">
        <v>1316</v>
      </c>
      <c r="H51" s="73">
        <v>0</v>
      </c>
      <c r="I51" s="73">
        <v>0</v>
      </c>
      <c r="J51" s="73">
        <v>9870</v>
      </c>
      <c r="K51" s="73"/>
      <c r="L51" s="82">
        <v>1026</v>
      </c>
      <c r="M51" s="82">
        <v>174</v>
      </c>
      <c r="N51" s="82"/>
      <c r="O51" s="82"/>
      <c r="P51" s="82"/>
      <c r="Q51" s="74">
        <f t="shared" si="1"/>
        <v>1200</v>
      </c>
      <c r="R51" s="69">
        <f t="shared" si="3"/>
        <v>8670</v>
      </c>
      <c r="S51" s="9"/>
      <c r="T51" s="9"/>
    </row>
    <row r="52" spans="1:18" s="1" customFormat="1" ht="19.5" customHeight="1">
      <c r="A52" s="70">
        <f t="shared" si="2"/>
        <v>50</v>
      </c>
      <c r="B52" s="71" t="s">
        <v>95</v>
      </c>
      <c r="C52" s="72">
        <v>2609</v>
      </c>
      <c r="D52" s="73">
        <v>31</v>
      </c>
      <c r="E52" s="73"/>
      <c r="F52" s="73">
        <v>8554</v>
      </c>
      <c r="G52" s="73">
        <v>1316.0000000000002</v>
      </c>
      <c r="H52" s="73">
        <v>0</v>
      </c>
      <c r="I52" s="73">
        <v>0</v>
      </c>
      <c r="J52" s="73">
        <v>9869.999999999998</v>
      </c>
      <c r="K52" s="73"/>
      <c r="L52" s="73">
        <v>1026</v>
      </c>
      <c r="M52" s="73">
        <v>176</v>
      </c>
      <c r="N52" s="73"/>
      <c r="O52" s="73"/>
      <c r="P52" s="73"/>
      <c r="Q52" s="74">
        <f t="shared" si="1"/>
        <v>1202</v>
      </c>
      <c r="R52" s="69">
        <f t="shared" si="3"/>
        <v>8667.999999999998</v>
      </c>
    </row>
    <row r="53" spans="1:18" s="1" customFormat="1" ht="19.5" customHeight="1">
      <c r="A53" s="70">
        <f t="shared" si="2"/>
        <v>51</v>
      </c>
      <c r="B53" s="80" t="s">
        <v>96</v>
      </c>
      <c r="C53" s="72">
        <v>2799</v>
      </c>
      <c r="D53" s="82">
        <v>31</v>
      </c>
      <c r="E53" s="82"/>
      <c r="F53" s="73">
        <v>8554</v>
      </c>
      <c r="G53" s="73">
        <v>1316</v>
      </c>
      <c r="H53" s="73">
        <v>0</v>
      </c>
      <c r="I53" s="73">
        <v>0</v>
      </c>
      <c r="J53" s="73">
        <v>9870</v>
      </c>
      <c r="K53" s="73"/>
      <c r="L53" s="82">
        <v>1025</v>
      </c>
      <c r="M53" s="82">
        <v>175</v>
      </c>
      <c r="N53" s="82"/>
      <c r="O53" s="82"/>
      <c r="P53" s="82"/>
      <c r="Q53" s="74">
        <f t="shared" si="1"/>
        <v>1200</v>
      </c>
      <c r="R53" s="69">
        <f t="shared" si="3"/>
        <v>8670</v>
      </c>
    </row>
    <row r="54" spans="1:18" s="1" customFormat="1" ht="19.5" customHeight="1">
      <c r="A54" s="70">
        <f t="shared" si="2"/>
        <v>52</v>
      </c>
      <c r="B54" s="83" t="s">
        <v>83</v>
      </c>
      <c r="C54" s="72">
        <v>4044</v>
      </c>
      <c r="D54" s="82">
        <v>93</v>
      </c>
      <c r="E54" s="82">
        <v>24.5</v>
      </c>
      <c r="F54" s="73">
        <v>16919.999999999996</v>
      </c>
      <c r="G54" s="73">
        <v>2790</v>
      </c>
      <c r="H54" s="73">
        <v>3000.0000000000014</v>
      </c>
      <c r="I54" s="73">
        <v>5982.741935483871</v>
      </c>
      <c r="J54" s="73">
        <v>28692.74193548388</v>
      </c>
      <c r="K54" s="73">
        <v>100</v>
      </c>
      <c r="L54" s="82">
        <v>2032</v>
      </c>
      <c r="M54" s="82">
        <v>507</v>
      </c>
      <c r="N54" s="82"/>
      <c r="O54" s="82"/>
      <c r="P54" s="82"/>
      <c r="Q54" s="74">
        <f t="shared" si="1"/>
        <v>2639</v>
      </c>
      <c r="R54" s="69">
        <f t="shared" si="3"/>
        <v>26053.74193548388</v>
      </c>
    </row>
    <row r="55" spans="1:18" s="1" customFormat="1" ht="19.5" customHeight="1">
      <c r="A55" s="70">
        <f t="shared" si="2"/>
        <v>53</v>
      </c>
      <c r="B55" s="71" t="s">
        <v>97</v>
      </c>
      <c r="C55" s="72">
        <v>2610</v>
      </c>
      <c r="D55" s="82">
        <v>31</v>
      </c>
      <c r="E55" s="82"/>
      <c r="F55" s="73">
        <v>8554</v>
      </c>
      <c r="G55" s="73">
        <v>1316.0000000000002</v>
      </c>
      <c r="H55" s="73">
        <v>0</v>
      </c>
      <c r="I55" s="73">
        <v>0</v>
      </c>
      <c r="J55" s="73">
        <v>9869.999999999998</v>
      </c>
      <c r="K55" s="73"/>
      <c r="L55" s="82">
        <v>1026</v>
      </c>
      <c r="M55" s="82">
        <v>175</v>
      </c>
      <c r="N55" s="82"/>
      <c r="O55" s="82"/>
      <c r="P55" s="82"/>
      <c r="Q55" s="74">
        <f t="shared" si="1"/>
        <v>1201</v>
      </c>
      <c r="R55" s="69">
        <f t="shared" si="3"/>
        <v>8668.999999999998</v>
      </c>
    </row>
    <row r="56" spans="1:18" s="1" customFormat="1" ht="19.5" customHeight="1">
      <c r="A56" s="70">
        <f t="shared" si="2"/>
        <v>54</v>
      </c>
      <c r="B56" s="83" t="s">
        <v>130</v>
      </c>
      <c r="C56" s="72">
        <v>5636</v>
      </c>
      <c r="D56" s="82">
        <v>31</v>
      </c>
      <c r="E56" s="82"/>
      <c r="F56" s="73">
        <v>8554</v>
      </c>
      <c r="G56" s="73">
        <v>1316</v>
      </c>
      <c r="H56" s="73">
        <v>0</v>
      </c>
      <c r="I56" s="73">
        <v>0</v>
      </c>
      <c r="J56" s="73">
        <v>9870</v>
      </c>
      <c r="K56" s="73"/>
      <c r="L56" s="82">
        <v>1026</v>
      </c>
      <c r="M56" s="82">
        <v>174</v>
      </c>
      <c r="N56" s="82"/>
      <c r="O56" s="82"/>
      <c r="P56" s="82"/>
      <c r="Q56" s="74">
        <f t="shared" si="1"/>
        <v>1200</v>
      </c>
      <c r="R56" s="69">
        <f t="shared" si="3"/>
        <v>8670</v>
      </c>
    </row>
    <row r="57" spans="1:18" s="1" customFormat="1" ht="19.5" customHeight="1">
      <c r="A57" s="70">
        <f t="shared" si="2"/>
        <v>55</v>
      </c>
      <c r="B57" s="71" t="s">
        <v>98</v>
      </c>
      <c r="C57" s="72">
        <v>2648</v>
      </c>
      <c r="D57" s="82">
        <v>31</v>
      </c>
      <c r="E57" s="82"/>
      <c r="F57" s="73">
        <v>8554</v>
      </c>
      <c r="G57" s="73">
        <v>1316</v>
      </c>
      <c r="H57" s="73">
        <v>0</v>
      </c>
      <c r="I57" s="73">
        <v>0</v>
      </c>
      <c r="J57" s="73">
        <v>9870</v>
      </c>
      <c r="K57" s="73"/>
      <c r="L57" s="82">
        <v>1026</v>
      </c>
      <c r="M57" s="82">
        <v>173</v>
      </c>
      <c r="N57" s="82"/>
      <c r="O57" s="82"/>
      <c r="P57" s="82"/>
      <c r="Q57" s="74">
        <f t="shared" si="1"/>
        <v>1199</v>
      </c>
      <c r="R57" s="69">
        <f t="shared" si="3"/>
        <v>8671</v>
      </c>
    </row>
    <row r="58" spans="1:18" s="1" customFormat="1" ht="19.5" customHeight="1">
      <c r="A58" s="70">
        <f t="shared" si="2"/>
        <v>56</v>
      </c>
      <c r="B58" s="71" t="s">
        <v>99</v>
      </c>
      <c r="C58" s="78">
        <v>2442</v>
      </c>
      <c r="D58" s="73">
        <v>31</v>
      </c>
      <c r="E58" s="73"/>
      <c r="F58" s="73">
        <v>8554</v>
      </c>
      <c r="G58" s="73">
        <v>1316</v>
      </c>
      <c r="H58" s="73">
        <v>0</v>
      </c>
      <c r="I58" s="73">
        <v>0</v>
      </c>
      <c r="J58" s="73">
        <v>9870</v>
      </c>
      <c r="K58" s="73"/>
      <c r="L58" s="73">
        <v>1026</v>
      </c>
      <c r="M58" s="73">
        <v>175</v>
      </c>
      <c r="N58" s="73"/>
      <c r="O58" s="73"/>
      <c r="P58" s="73"/>
      <c r="Q58" s="74">
        <f t="shared" si="1"/>
        <v>1201</v>
      </c>
      <c r="R58" s="69">
        <f t="shared" si="3"/>
        <v>8669</v>
      </c>
    </row>
    <row r="59" spans="1:18" s="1" customFormat="1" ht="19.5" customHeight="1">
      <c r="A59" s="70">
        <f t="shared" si="2"/>
        <v>57</v>
      </c>
      <c r="B59" s="71" t="s">
        <v>100</v>
      </c>
      <c r="C59" s="84">
        <v>2635</v>
      </c>
      <c r="D59" s="82">
        <v>31</v>
      </c>
      <c r="E59" s="82"/>
      <c r="F59" s="73">
        <v>8554</v>
      </c>
      <c r="G59" s="73">
        <v>1316</v>
      </c>
      <c r="H59" s="82">
        <v>0</v>
      </c>
      <c r="I59" s="73">
        <v>0</v>
      </c>
      <c r="J59" s="73">
        <v>9870</v>
      </c>
      <c r="K59" s="82"/>
      <c r="L59" s="82">
        <v>1026</v>
      </c>
      <c r="M59" s="82">
        <v>174</v>
      </c>
      <c r="N59" s="82"/>
      <c r="O59" s="82"/>
      <c r="P59" s="82"/>
      <c r="Q59" s="74">
        <f t="shared" si="1"/>
        <v>1200</v>
      </c>
      <c r="R59" s="69">
        <f t="shared" si="3"/>
        <v>8670</v>
      </c>
    </row>
    <row r="60" spans="1:18" s="1" customFormat="1" ht="19.5" customHeight="1">
      <c r="A60" s="70">
        <f t="shared" si="2"/>
        <v>58</v>
      </c>
      <c r="B60" s="71" t="s">
        <v>101</v>
      </c>
      <c r="C60" s="72">
        <v>2360</v>
      </c>
      <c r="D60" s="73">
        <v>31</v>
      </c>
      <c r="E60" s="73"/>
      <c r="F60" s="73">
        <v>8554</v>
      </c>
      <c r="G60" s="73">
        <v>1316</v>
      </c>
      <c r="H60" s="73">
        <v>0</v>
      </c>
      <c r="I60" s="73">
        <v>0</v>
      </c>
      <c r="J60" s="73">
        <v>9870</v>
      </c>
      <c r="K60" s="73"/>
      <c r="L60" s="82">
        <v>1026</v>
      </c>
      <c r="M60" s="82">
        <v>173</v>
      </c>
      <c r="N60" s="73"/>
      <c r="O60" s="73"/>
      <c r="P60" s="73"/>
      <c r="Q60" s="74">
        <f t="shared" si="1"/>
        <v>1199</v>
      </c>
      <c r="R60" s="69">
        <f t="shared" si="3"/>
        <v>8671</v>
      </c>
    </row>
    <row r="61" spans="1:18" s="1" customFormat="1" ht="19.5" customHeight="1">
      <c r="A61" s="43"/>
      <c r="B61" s="24" t="s">
        <v>139</v>
      </c>
      <c r="C61" s="6">
        <v>5740</v>
      </c>
      <c r="D61" s="46">
        <v>31</v>
      </c>
      <c r="E61" s="46"/>
      <c r="F61" s="46">
        <v>8554</v>
      </c>
      <c r="G61" s="46">
        <v>1316</v>
      </c>
      <c r="H61" s="46">
        <v>0</v>
      </c>
      <c r="I61" s="46">
        <v>0</v>
      </c>
      <c r="J61" s="46">
        <v>9870</v>
      </c>
      <c r="K61" s="46"/>
      <c r="L61" s="45">
        <v>1026</v>
      </c>
      <c r="M61" s="45">
        <v>174</v>
      </c>
      <c r="N61" s="46"/>
      <c r="O61" s="46"/>
      <c r="P61" s="46"/>
      <c r="Q61" s="11">
        <f t="shared" si="1"/>
        <v>1200</v>
      </c>
      <c r="R61" s="31">
        <f t="shared" si="3"/>
        <v>8670</v>
      </c>
    </row>
    <row r="62" spans="1:18" s="1" customFormat="1" ht="19.5" customHeight="1">
      <c r="A62" s="43">
        <f>+A60+1</f>
        <v>59</v>
      </c>
      <c r="B62" s="23" t="s">
        <v>102</v>
      </c>
      <c r="C62" s="6">
        <v>5437</v>
      </c>
      <c r="D62" s="45">
        <v>29</v>
      </c>
      <c r="E62" s="45"/>
      <c r="F62" s="46">
        <v>5276.129032258064</v>
      </c>
      <c r="G62" s="46">
        <v>870</v>
      </c>
      <c r="H62" s="46">
        <v>935.483870967742</v>
      </c>
      <c r="I62" s="46">
        <v>0</v>
      </c>
      <c r="J62" s="46">
        <v>7081.612903225805</v>
      </c>
      <c r="K62" s="46">
        <v>60</v>
      </c>
      <c r="L62" s="45">
        <v>634</v>
      </c>
      <c r="M62" s="45">
        <v>128</v>
      </c>
      <c r="N62" s="45"/>
      <c r="O62" s="45"/>
      <c r="P62" s="45"/>
      <c r="Q62" s="11">
        <f t="shared" si="1"/>
        <v>822</v>
      </c>
      <c r="R62" s="31">
        <f t="shared" si="3"/>
        <v>6259.612903225805</v>
      </c>
    </row>
    <row r="63" spans="1:18" s="1" customFormat="1" ht="19.5" customHeight="1">
      <c r="A63" s="43">
        <f t="shared" si="2"/>
        <v>60</v>
      </c>
      <c r="B63" s="25" t="s">
        <v>84</v>
      </c>
      <c r="C63" s="6">
        <v>5444</v>
      </c>
      <c r="D63" s="46">
        <v>30</v>
      </c>
      <c r="E63" s="46"/>
      <c r="F63" s="46">
        <v>5458.064516129032</v>
      </c>
      <c r="G63" s="46">
        <v>900</v>
      </c>
      <c r="H63" s="46">
        <v>967.741935483871</v>
      </c>
      <c r="I63" s="46">
        <v>0</v>
      </c>
      <c r="J63" s="46">
        <v>7325.8064516129025</v>
      </c>
      <c r="K63" s="46">
        <v>20</v>
      </c>
      <c r="L63" s="45">
        <v>654</v>
      </c>
      <c r="M63" s="45">
        <v>129</v>
      </c>
      <c r="N63" s="46"/>
      <c r="O63" s="46"/>
      <c r="P63" s="46"/>
      <c r="Q63" s="11">
        <f t="shared" si="1"/>
        <v>803</v>
      </c>
      <c r="R63" s="31">
        <f t="shared" si="3"/>
        <v>6522.8064516129025</v>
      </c>
    </row>
    <row r="64" spans="1:18" s="1" customFormat="1" ht="18.75" customHeight="1">
      <c r="A64" s="43">
        <f t="shared" si="2"/>
        <v>61</v>
      </c>
      <c r="B64" s="24" t="s">
        <v>86</v>
      </c>
      <c r="C64" s="6">
        <v>2364</v>
      </c>
      <c r="D64" s="45">
        <v>31</v>
      </c>
      <c r="E64" s="45"/>
      <c r="F64" s="46">
        <v>5640</v>
      </c>
      <c r="G64" s="46">
        <v>930</v>
      </c>
      <c r="H64" s="46">
        <v>1000</v>
      </c>
      <c r="I64" s="46">
        <v>0</v>
      </c>
      <c r="J64" s="46">
        <v>7569.999999999998</v>
      </c>
      <c r="K64" s="46">
        <v>70</v>
      </c>
      <c r="L64" s="45">
        <v>678</v>
      </c>
      <c r="M64" s="45">
        <v>137</v>
      </c>
      <c r="N64" s="45"/>
      <c r="O64" s="45"/>
      <c r="P64" s="11"/>
      <c r="Q64" s="11">
        <f t="shared" si="1"/>
        <v>885</v>
      </c>
      <c r="R64" s="31">
        <f t="shared" si="3"/>
        <v>6684.999999999998</v>
      </c>
    </row>
    <row r="65" spans="1:18" s="1" customFormat="1" ht="18.75" customHeight="1">
      <c r="A65" s="43">
        <f t="shared" si="2"/>
        <v>62</v>
      </c>
      <c r="B65" s="24" t="s">
        <v>131</v>
      </c>
      <c r="C65" s="6">
        <v>8377</v>
      </c>
      <c r="D65" s="15">
        <v>29</v>
      </c>
      <c r="E65" s="15"/>
      <c r="F65" s="15">
        <v>5276.129032258064</v>
      </c>
      <c r="G65" s="15">
        <v>870</v>
      </c>
      <c r="H65" s="15">
        <v>935.483870967742</v>
      </c>
      <c r="I65" s="15">
        <v>0</v>
      </c>
      <c r="J65" s="15">
        <v>7081.612903225807</v>
      </c>
      <c r="K65" s="15">
        <v>10</v>
      </c>
      <c r="L65" s="15">
        <v>633</v>
      </c>
      <c r="M65" s="15">
        <v>124</v>
      </c>
      <c r="N65" s="15"/>
      <c r="O65" s="15"/>
      <c r="P65" s="15"/>
      <c r="Q65" s="11">
        <f t="shared" si="1"/>
        <v>767</v>
      </c>
      <c r="R65" s="31">
        <f t="shared" si="3"/>
        <v>6314.612903225807</v>
      </c>
    </row>
    <row r="66" spans="1:18" s="1" customFormat="1" ht="18.75" customHeight="1">
      <c r="A66" s="43">
        <f t="shared" si="2"/>
        <v>63</v>
      </c>
      <c r="B66" s="24" t="s">
        <v>103</v>
      </c>
      <c r="C66" s="16">
        <v>5443</v>
      </c>
      <c r="D66" s="15">
        <v>240</v>
      </c>
      <c r="E66" s="15">
        <v>30</v>
      </c>
      <c r="F66" s="15">
        <v>68044.51612903226</v>
      </c>
      <c r="G66" s="15">
        <v>9806.387096774193</v>
      </c>
      <c r="H66" s="15">
        <v>0</v>
      </c>
      <c r="I66" s="15">
        <v>9551.612903225807</v>
      </c>
      <c r="J66" s="15">
        <v>87402.51612903226</v>
      </c>
      <c r="K66" s="15"/>
      <c r="L66" s="15">
        <v>8163</v>
      </c>
      <c r="M66" s="15">
        <v>1535</v>
      </c>
      <c r="N66" s="15"/>
      <c r="O66" s="15"/>
      <c r="P66" s="15"/>
      <c r="Q66" s="11">
        <f t="shared" si="1"/>
        <v>9698</v>
      </c>
      <c r="R66" s="31">
        <f t="shared" si="3"/>
        <v>77704.51612903226</v>
      </c>
    </row>
    <row r="67" spans="1:18" s="1" customFormat="1" ht="18.75" customHeight="1">
      <c r="A67" s="43">
        <f t="shared" si="2"/>
        <v>64</v>
      </c>
      <c r="B67" s="24" t="s">
        <v>104</v>
      </c>
      <c r="C67" s="5">
        <v>6205</v>
      </c>
      <c r="D67" s="13">
        <v>719</v>
      </c>
      <c r="E67" s="13">
        <v>3</v>
      </c>
      <c r="F67" s="13">
        <v>131591.61290322582</v>
      </c>
      <c r="G67" s="13">
        <v>24450</v>
      </c>
      <c r="H67" s="13">
        <v>23749.54838709678</v>
      </c>
      <c r="I67" s="13">
        <v>732.5806451612902</v>
      </c>
      <c r="J67" s="13">
        <v>180523.7419354839</v>
      </c>
      <c r="K67" s="13">
        <v>280</v>
      </c>
      <c r="L67" s="13">
        <v>15792</v>
      </c>
      <c r="M67" s="13">
        <v>3176</v>
      </c>
      <c r="N67" s="11"/>
      <c r="O67" s="13"/>
      <c r="P67" s="13"/>
      <c r="Q67" s="11">
        <f t="shared" si="1"/>
        <v>19248</v>
      </c>
      <c r="R67" s="31">
        <f aca="true" t="shared" si="4" ref="R67:R98">J67-Q67</f>
        <v>161275.7419354839</v>
      </c>
    </row>
    <row r="68" spans="1:18" s="1" customFormat="1" ht="18.75" customHeight="1">
      <c r="A68" s="43">
        <f t="shared" si="2"/>
        <v>65</v>
      </c>
      <c r="B68" s="24" t="s">
        <v>105</v>
      </c>
      <c r="C68" s="5">
        <v>4040</v>
      </c>
      <c r="D68" s="13">
        <v>31</v>
      </c>
      <c r="E68" s="13"/>
      <c r="F68" s="13">
        <v>6416</v>
      </c>
      <c r="G68" s="13">
        <v>1064</v>
      </c>
      <c r="H68" s="13">
        <v>500</v>
      </c>
      <c r="I68" s="13">
        <v>0</v>
      </c>
      <c r="J68" s="13">
        <v>7980</v>
      </c>
      <c r="K68" s="13"/>
      <c r="L68" s="13">
        <v>770</v>
      </c>
      <c r="M68" s="13">
        <v>141</v>
      </c>
      <c r="N68" s="13"/>
      <c r="O68" s="13"/>
      <c r="P68" s="13"/>
      <c r="Q68" s="11">
        <f aca="true" t="shared" si="5" ref="Q68:Q104">+P68+O68+N68+M68+L68+K68</f>
        <v>911</v>
      </c>
      <c r="R68" s="31">
        <f t="shared" si="4"/>
        <v>7069</v>
      </c>
    </row>
    <row r="69" spans="1:18" s="1" customFormat="1" ht="18.75" customHeight="1">
      <c r="A69" s="43">
        <f t="shared" si="2"/>
        <v>66</v>
      </c>
      <c r="B69" s="24" t="s">
        <v>106</v>
      </c>
      <c r="C69" s="5">
        <v>2064</v>
      </c>
      <c r="D69" s="13">
        <v>31</v>
      </c>
      <c r="E69" s="13"/>
      <c r="F69" s="13">
        <v>6416</v>
      </c>
      <c r="G69" s="13">
        <v>1064</v>
      </c>
      <c r="H69" s="13">
        <v>500</v>
      </c>
      <c r="I69" s="13">
        <v>0</v>
      </c>
      <c r="J69" s="13">
        <v>7980</v>
      </c>
      <c r="K69" s="13"/>
      <c r="L69" s="13">
        <v>770</v>
      </c>
      <c r="M69" s="13">
        <v>140</v>
      </c>
      <c r="N69" s="13"/>
      <c r="O69" s="13"/>
      <c r="P69" s="13"/>
      <c r="Q69" s="11">
        <f t="shared" si="5"/>
        <v>910</v>
      </c>
      <c r="R69" s="31">
        <f t="shared" si="4"/>
        <v>7070</v>
      </c>
    </row>
    <row r="70" spans="1:18" s="1" customFormat="1" ht="18.75" customHeight="1">
      <c r="A70" s="43">
        <f aca="true" t="shared" si="6" ref="A70:A104">+A69+1</f>
        <v>67</v>
      </c>
      <c r="B70" s="24" t="s">
        <v>107</v>
      </c>
      <c r="C70" s="5">
        <v>5448</v>
      </c>
      <c r="D70" s="13">
        <v>91</v>
      </c>
      <c r="E70" s="13"/>
      <c r="F70" s="13">
        <v>18834.064516129027</v>
      </c>
      <c r="G70" s="13">
        <v>3123.354838709677</v>
      </c>
      <c r="H70" s="13">
        <v>1467.741935483871</v>
      </c>
      <c r="I70" s="13">
        <v>0</v>
      </c>
      <c r="J70" s="13">
        <v>23425.161290322583</v>
      </c>
      <c r="K70" s="13"/>
      <c r="L70" s="13">
        <v>2261</v>
      </c>
      <c r="M70" s="13">
        <v>414</v>
      </c>
      <c r="N70" s="13"/>
      <c r="O70" s="13"/>
      <c r="P70" s="13"/>
      <c r="Q70" s="11">
        <f t="shared" si="5"/>
        <v>2675</v>
      </c>
      <c r="R70" s="31">
        <f t="shared" si="4"/>
        <v>20750.161290322583</v>
      </c>
    </row>
    <row r="71" spans="1:18" s="1" customFormat="1" ht="18.75" customHeight="1">
      <c r="A71" s="43">
        <f t="shared" si="6"/>
        <v>68</v>
      </c>
      <c r="B71" s="24" t="s">
        <v>122</v>
      </c>
      <c r="C71" s="6">
        <v>5628</v>
      </c>
      <c r="D71" s="45">
        <v>15.5</v>
      </c>
      <c r="E71" s="45"/>
      <c r="F71" s="46">
        <v>4277</v>
      </c>
      <c r="G71" s="46">
        <v>658</v>
      </c>
      <c r="H71" s="46">
        <v>0</v>
      </c>
      <c r="I71" s="46">
        <v>0</v>
      </c>
      <c r="J71" s="46">
        <v>4935</v>
      </c>
      <c r="K71" s="46"/>
      <c r="L71" s="45">
        <v>513</v>
      </c>
      <c r="M71" s="45">
        <v>87</v>
      </c>
      <c r="N71" s="45"/>
      <c r="O71" s="45"/>
      <c r="P71" s="45"/>
      <c r="Q71" s="11">
        <f t="shared" si="5"/>
        <v>600</v>
      </c>
      <c r="R71" s="31">
        <f t="shared" si="4"/>
        <v>4335</v>
      </c>
    </row>
    <row r="72" spans="1:18" s="1" customFormat="1" ht="18.75" customHeight="1">
      <c r="A72" s="43">
        <f t="shared" si="6"/>
        <v>69</v>
      </c>
      <c r="B72" s="25" t="s">
        <v>108</v>
      </c>
      <c r="C72" s="6">
        <v>5438</v>
      </c>
      <c r="D72" s="48">
        <v>29</v>
      </c>
      <c r="E72" s="13"/>
      <c r="F72" s="13">
        <v>5276.129032258064</v>
      </c>
      <c r="G72" s="13">
        <v>870</v>
      </c>
      <c r="H72" s="13">
        <v>935.483870967742</v>
      </c>
      <c r="I72" s="13">
        <v>0</v>
      </c>
      <c r="J72" s="13">
        <v>7081.612903225806</v>
      </c>
      <c r="K72" s="13">
        <v>70</v>
      </c>
      <c r="L72" s="13">
        <v>633</v>
      </c>
      <c r="M72" s="13">
        <v>129</v>
      </c>
      <c r="N72" s="11"/>
      <c r="O72" s="13"/>
      <c r="P72" s="13"/>
      <c r="Q72" s="11">
        <f t="shared" si="5"/>
        <v>832</v>
      </c>
      <c r="R72" s="31">
        <f t="shared" si="4"/>
        <v>6249.612903225806</v>
      </c>
    </row>
    <row r="73" spans="1:18" s="1" customFormat="1" ht="18.75" customHeight="1">
      <c r="A73" s="43">
        <f t="shared" si="6"/>
        <v>70</v>
      </c>
      <c r="B73" s="26" t="s">
        <v>109</v>
      </c>
      <c r="C73" s="6">
        <v>8880</v>
      </c>
      <c r="D73" s="46">
        <v>62</v>
      </c>
      <c r="E73" s="46"/>
      <c r="F73" s="46">
        <v>17108</v>
      </c>
      <c r="G73" s="46">
        <v>2632</v>
      </c>
      <c r="H73" s="46">
        <v>0</v>
      </c>
      <c r="I73" s="46">
        <v>0</v>
      </c>
      <c r="J73" s="46">
        <v>19740</v>
      </c>
      <c r="K73" s="46"/>
      <c r="L73" s="45">
        <v>2052</v>
      </c>
      <c r="M73" s="45">
        <v>346</v>
      </c>
      <c r="N73" s="46"/>
      <c r="O73" s="46"/>
      <c r="P73" s="46"/>
      <c r="Q73" s="11">
        <f t="shared" si="5"/>
        <v>2398</v>
      </c>
      <c r="R73" s="31">
        <f t="shared" si="4"/>
        <v>17342</v>
      </c>
    </row>
    <row r="74" spans="1:18" s="1" customFormat="1" ht="18.75" customHeight="1">
      <c r="A74" s="43">
        <f t="shared" si="6"/>
        <v>71</v>
      </c>
      <c r="B74" s="26" t="s">
        <v>118</v>
      </c>
      <c r="C74" s="6">
        <v>5614</v>
      </c>
      <c r="D74" s="46">
        <v>155</v>
      </c>
      <c r="E74" s="46"/>
      <c r="F74" s="46">
        <v>42770</v>
      </c>
      <c r="G74" s="46">
        <v>6579.999999999999</v>
      </c>
      <c r="H74" s="46">
        <v>0</v>
      </c>
      <c r="I74" s="46">
        <v>0</v>
      </c>
      <c r="J74" s="46">
        <v>49350.00000000001</v>
      </c>
      <c r="K74" s="15"/>
      <c r="L74" s="15">
        <v>5131</v>
      </c>
      <c r="M74" s="15">
        <v>868</v>
      </c>
      <c r="N74" s="15"/>
      <c r="O74" s="15"/>
      <c r="P74" s="15"/>
      <c r="Q74" s="11">
        <f t="shared" si="5"/>
        <v>5999</v>
      </c>
      <c r="R74" s="31">
        <f t="shared" si="4"/>
        <v>43351.00000000001</v>
      </c>
    </row>
    <row r="75" spans="1:18" s="1" customFormat="1" ht="18.75" customHeight="1">
      <c r="A75" s="43">
        <f t="shared" si="6"/>
        <v>72</v>
      </c>
      <c r="B75" s="4" t="s">
        <v>110</v>
      </c>
      <c r="C75" s="5">
        <v>6727</v>
      </c>
      <c r="D75" s="45">
        <v>254</v>
      </c>
      <c r="E75" s="45"/>
      <c r="F75" s="46">
        <v>45889.93548387098</v>
      </c>
      <c r="G75" s="46">
        <v>8883.870967741937</v>
      </c>
      <c r="H75" s="46">
        <v>3867.0322580645156</v>
      </c>
      <c r="I75" s="46">
        <v>0</v>
      </c>
      <c r="J75" s="46">
        <v>58640.8387096774</v>
      </c>
      <c r="K75" s="45">
        <v>150</v>
      </c>
      <c r="L75" s="45">
        <v>5506</v>
      </c>
      <c r="M75" s="45">
        <v>1032</v>
      </c>
      <c r="N75" s="45"/>
      <c r="O75" s="45"/>
      <c r="P75" s="45"/>
      <c r="Q75" s="11">
        <f t="shared" si="5"/>
        <v>6688</v>
      </c>
      <c r="R75" s="31">
        <f t="shared" si="4"/>
        <v>51952.8387096774</v>
      </c>
    </row>
    <row r="76" spans="1:18" s="1" customFormat="1" ht="18.75" customHeight="1">
      <c r="A76" s="43">
        <f t="shared" si="6"/>
        <v>73</v>
      </c>
      <c r="B76" s="25" t="s">
        <v>111</v>
      </c>
      <c r="C76" s="16">
        <v>5019</v>
      </c>
      <c r="D76" s="45">
        <v>93</v>
      </c>
      <c r="E76" s="45"/>
      <c r="F76" s="46">
        <v>25662</v>
      </c>
      <c r="G76" s="46">
        <v>3948</v>
      </c>
      <c r="H76" s="46">
        <v>0</v>
      </c>
      <c r="I76" s="46">
        <v>0</v>
      </c>
      <c r="J76" s="46">
        <v>29610</v>
      </c>
      <c r="K76" s="46"/>
      <c r="L76" s="45">
        <v>3078</v>
      </c>
      <c r="M76" s="45">
        <v>522</v>
      </c>
      <c r="N76" s="45"/>
      <c r="O76" s="45"/>
      <c r="P76" s="45"/>
      <c r="Q76" s="11">
        <f t="shared" si="5"/>
        <v>3600</v>
      </c>
      <c r="R76" s="31">
        <f t="shared" si="4"/>
        <v>26010</v>
      </c>
    </row>
    <row r="77" spans="1:18" s="1" customFormat="1" ht="18.75" customHeight="1">
      <c r="A77" s="43">
        <f t="shared" si="6"/>
        <v>74</v>
      </c>
      <c r="B77" s="4" t="s">
        <v>112</v>
      </c>
      <c r="C77" s="5">
        <v>8677</v>
      </c>
      <c r="D77" s="15">
        <v>62</v>
      </c>
      <c r="E77" s="15"/>
      <c r="F77" s="15">
        <v>12832</v>
      </c>
      <c r="G77" s="15">
        <v>2128</v>
      </c>
      <c r="H77" s="15">
        <v>1000</v>
      </c>
      <c r="I77" s="15">
        <v>0</v>
      </c>
      <c r="J77" s="15">
        <v>15960</v>
      </c>
      <c r="K77" s="15"/>
      <c r="L77" s="15">
        <v>1540</v>
      </c>
      <c r="M77" s="15">
        <v>281</v>
      </c>
      <c r="N77" s="15"/>
      <c r="O77" s="15"/>
      <c r="P77" s="15"/>
      <c r="Q77" s="11">
        <f t="shared" si="5"/>
        <v>1821</v>
      </c>
      <c r="R77" s="31">
        <f t="shared" si="4"/>
        <v>14139</v>
      </c>
    </row>
    <row r="78" spans="1:18" s="1" customFormat="1" ht="18.75" customHeight="1">
      <c r="A78" s="43">
        <f t="shared" si="6"/>
        <v>75</v>
      </c>
      <c r="B78" s="4" t="s">
        <v>32</v>
      </c>
      <c r="C78" s="16">
        <v>5581</v>
      </c>
      <c r="D78" s="45">
        <v>15.5</v>
      </c>
      <c r="E78" s="45"/>
      <c r="F78" s="46">
        <v>4277</v>
      </c>
      <c r="G78" s="46">
        <v>658</v>
      </c>
      <c r="H78" s="46">
        <v>0</v>
      </c>
      <c r="I78" s="46">
        <v>0</v>
      </c>
      <c r="J78" s="46">
        <v>4935</v>
      </c>
      <c r="K78" s="46"/>
      <c r="L78" s="45">
        <v>513</v>
      </c>
      <c r="M78" s="45">
        <v>87</v>
      </c>
      <c r="N78" s="45"/>
      <c r="O78" s="45"/>
      <c r="P78" s="45"/>
      <c r="Q78" s="11">
        <f t="shared" si="5"/>
        <v>600</v>
      </c>
      <c r="R78" s="31">
        <f t="shared" si="4"/>
        <v>4335</v>
      </c>
    </row>
    <row r="79" spans="1:18" s="1" customFormat="1" ht="18.75" customHeight="1">
      <c r="A79" s="43">
        <f t="shared" si="6"/>
        <v>76</v>
      </c>
      <c r="B79" s="4" t="s">
        <v>33</v>
      </c>
      <c r="C79" s="17">
        <v>5584</v>
      </c>
      <c r="D79" s="45">
        <v>31</v>
      </c>
      <c r="E79" s="45"/>
      <c r="F79" s="46">
        <v>8554</v>
      </c>
      <c r="G79" s="46">
        <v>1316</v>
      </c>
      <c r="H79" s="46">
        <v>0</v>
      </c>
      <c r="I79" s="46">
        <v>0</v>
      </c>
      <c r="J79" s="46">
        <v>9870</v>
      </c>
      <c r="K79" s="46"/>
      <c r="L79" s="45">
        <v>1026</v>
      </c>
      <c r="M79" s="45">
        <v>173</v>
      </c>
      <c r="N79" s="45"/>
      <c r="O79" s="45"/>
      <c r="P79" s="45"/>
      <c r="Q79" s="11">
        <f t="shared" si="5"/>
        <v>1199</v>
      </c>
      <c r="R79" s="31">
        <f t="shared" si="4"/>
        <v>8671</v>
      </c>
    </row>
    <row r="80" spans="1:18" s="1" customFormat="1" ht="18.75" customHeight="1">
      <c r="A80" s="43">
        <f t="shared" si="6"/>
        <v>77</v>
      </c>
      <c r="B80" s="25" t="s">
        <v>113</v>
      </c>
      <c r="C80" s="5">
        <v>4037</v>
      </c>
      <c r="D80" s="47">
        <v>119</v>
      </c>
      <c r="E80" s="12">
        <v>20</v>
      </c>
      <c r="F80" s="12">
        <v>21650.322580645156</v>
      </c>
      <c r="G80" s="12">
        <v>3570</v>
      </c>
      <c r="H80" s="12">
        <v>3838.7096774193556</v>
      </c>
      <c r="I80" s="12">
        <v>4883.870967741936</v>
      </c>
      <c r="J80" s="12">
        <v>33942.90322580646</v>
      </c>
      <c r="K80" s="12">
        <v>90</v>
      </c>
      <c r="L80" s="13">
        <v>2599</v>
      </c>
      <c r="M80" s="13">
        <v>599</v>
      </c>
      <c r="N80" s="11"/>
      <c r="O80" s="13"/>
      <c r="P80" s="13"/>
      <c r="Q80" s="11">
        <f t="shared" si="5"/>
        <v>3288</v>
      </c>
      <c r="R80" s="31">
        <f t="shared" si="4"/>
        <v>30654.90322580646</v>
      </c>
    </row>
    <row r="81" spans="1:18" s="1" customFormat="1" ht="18.75" customHeight="1">
      <c r="A81" s="43">
        <f t="shared" si="6"/>
        <v>78</v>
      </c>
      <c r="B81" s="4" t="s">
        <v>114</v>
      </c>
      <c r="C81" s="16">
        <v>5619</v>
      </c>
      <c r="D81" s="45">
        <v>30</v>
      </c>
      <c r="E81" s="45"/>
      <c r="F81" s="46">
        <v>8278.064516129032</v>
      </c>
      <c r="G81" s="46">
        <v>1273.5483870967744</v>
      </c>
      <c r="H81" s="46">
        <v>0</v>
      </c>
      <c r="I81" s="46">
        <v>0</v>
      </c>
      <c r="J81" s="46">
        <v>9551.612903225805</v>
      </c>
      <c r="K81" s="46"/>
      <c r="L81" s="45">
        <v>993</v>
      </c>
      <c r="M81" s="45">
        <v>170</v>
      </c>
      <c r="N81" s="45"/>
      <c r="O81" s="45"/>
      <c r="P81" s="45"/>
      <c r="Q81" s="11">
        <f t="shared" si="5"/>
        <v>1163</v>
      </c>
      <c r="R81" s="31">
        <f t="shared" si="4"/>
        <v>8388.612903225805</v>
      </c>
    </row>
    <row r="82" spans="1:18" s="59" customFormat="1" ht="18.75" customHeight="1">
      <c r="A82" s="55">
        <f t="shared" si="6"/>
        <v>79</v>
      </c>
      <c r="B82" s="60" t="s">
        <v>36</v>
      </c>
      <c r="C82" s="61">
        <v>8664</v>
      </c>
      <c r="D82" s="57"/>
      <c r="E82" s="57"/>
      <c r="F82" s="57"/>
      <c r="G82" s="57"/>
      <c r="H82" s="57"/>
      <c r="I82" s="57"/>
      <c r="J82" s="57"/>
      <c r="K82" s="57"/>
      <c r="L82" s="56"/>
      <c r="M82" s="56"/>
      <c r="N82" s="56"/>
      <c r="O82" s="57"/>
      <c r="P82" s="57"/>
      <c r="Q82" s="56">
        <f t="shared" si="5"/>
        <v>0</v>
      </c>
      <c r="R82" s="58">
        <f t="shared" si="4"/>
        <v>0</v>
      </c>
    </row>
    <row r="83" spans="1:18" s="1" customFormat="1" ht="18.75" customHeight="1">
      <c r="A83" s="43">
        <f t="shared" si="6"/>
        <v>80</v>
      </c>
      <c r="B83" s="4" t="s">
        <v>115</v>
      </c>
      <c r="C83" s="10">
        <v>3254</v>
      </c>
      <c r="D83" s="15">
        <v>217</v>
      </c>
      <c r="E83" s="15"/>
      <c r="F83" s="15">
        <v>46401</v>
      </c>
      <c r="G83" s="15">
        <v>8119</v>
      </c>
      <c r="H83" s="15">
        <v>3597</v>
      </c>
      <c r="I83" s="15">
        <v>0</v>
      </c>
      <c r="J83" s="15">
        <v>58117</v>
      </c>
      <c r="K83" s="15"/>
      <c r="L83" s="15">
        <v>5569</v>
      </c>
      <c r="M83" s="15">
        <v>1020</v>
      </c>
      <c r="N83" s="15"/>
      <c r="O83" s="15"/>
      <c r="P83" s="15"/>
      <c r="Q83" s="11">
        <f t="shared" si="5"/>
        <v>6589</v>
      </c>
      <c r="R83" s="31">
        <f t="shared" si="4"/>
        <v>51528</v>
      </c>
    </row>
    <row r="84" spans="1:18" s="1" customFormat="1" ht="18.75" customHeight="1">
      <c r="A84" s="43"/>
      <c r="B84" s="4" t="s">
        <v>140</v>
      </c>
      <c r="C84" s="10">
        <v>3307</v>
      </c>
      <c r="D84" s="13">
        <v>124</v>
      </c>
      <c r="E84" s="13"/>
      <c r="F84" s="13">
        <v>25664</v>
      </c>
      <c r="G84" s="13">
        <v>4256</v>
      </c>
      <c r="H84" s="13">
        <v>2000.0000000000002</v>
      </c>
      <c r="I84" s="13">
        <v>0</v>
      </c>
      <c r="J84" s="13">
        <v>31920</v>
      </c>
      <c r="K84" s="13"/>
      <c r="L84" s="13">
        <v>3080</v>
      </c>
      <c r="M84" s="13">
        <v>561</v>
      </c>
      <c r="N84" s="13"/>
      <c r="O84" s="13"/>
      <c r="P84" s="13"/>
      <c r="Q84" s="11">
        <f t="shared" si="5"/>
        <v>3641</v>
      </c>
      <c r="R84" s="31">
        <f t="shared" si="4"/>
        <v>28279</v>
      </c>
    </row>
    <row r="85" spans="1:18" s="1" customFormat="1" ht="18.75" customHeight="1">
      <c r="A85" s="43">
        <f>+A83+1</f>
        <v>81</v>
      </c>
      <c r="B85" s="4" t="s">
        <v>44</v>
      </c>
      <c r="C85" s="10">
        <v>8287</v>
      </c>
      <c r="D85" s="15">
        <v>155</v>
      </c>
      <c r="E85" s="15"/>
      <c r="F85" s="15">
        <v>27735</v>
      </c>
      <c r="G85" s="15">
        <v>4265</v>
      </c>
      <c r="H85" s="15">
        <v>2995</v>
      </c>
      <c r="I85" s="15">
        <v>0</v>
      </c>
      <c r="J85" s="15">
        <v>34995</v>
      </c>
      <c r="K85" s="15">
        <v>50</v>
      </c>
      <c r="L85" s="15">
        <v>3330</v>
      </c>
      <c r="M85" s="15">
        <v>615</v>
      </c>
      <c r="N85" s="15"/>
      <c r="O85" s="15"/>
      <c r="P85" s="15"/>
      <c r="Q85" s="11">
        <f t="shared" si="5"/>
        <v>3995</v>
      </c>
      <c r="R85" s="31">
        <f t="shared" si="4"/>
        <v>31000</v>
      </c>
    </row>
    <row r="86" spans="1:18" s="1" customFormat="1" ht="18.75" customHeight="1">
      <c r="A86" s="43">
        <f t="shared" si="6"/>
        <v>82</v>
      </c>
      <c r="B86" s="4" t="s">
        <v>35</v>
      </c>
      <c r="C86" s="10">
        <v>5608</v>
      </c>
      <c r="D86" s="45">
        <v>31</v>
      </c>
      <c r="E86" s="45"/>
      <c r="F86" s="46">
        <v>5640</v>
      </c>
      <c r="G86" s="46">
        <v>930</v>
      </c>
      <c r="H86" s="46">
        <v>1000</v>
      </c>
      <c r="I86" s="46">
        <v>0</v>
      </c>
      <c r="J86" s="46">
        <v>7570</v>
      </c>
      <c r="K86" s="46">
        <v>30</v>
      </c>
      <c r="L86" s="45">
        <v>677</v>
      </c>
      <c r="M86" s="45">
        <v>134</v>
      </c>
      <c r="N86" s="45"/>
      <c r="O86" s="45"/>
      <c r="P86" s="45"/>
      <c r="Q86" s="11">
        <f t="shared" si="5"/>
        <v>841</v>
      </c>
      <c r="R86" s="31">
        <f t="shared" si="4"/>
        <v>6729</v>
      </c>
    </row>
    <row r="87" spans="1:18" s="1" customFormat="1" ht="18.75" customHeight="1">
      <c r="A87" s="43">
        <f t="shared" si="6"/>
        <v>83</v>
      </c>
      <c r="B87" s="4" t="s">
        <v>117</v>
      </c>
      <c r="C87" s="10">
        <v>8327</v>
      </c>
      <c r="D87" s="15">
        <v>31</v>
      </c>
      <c r="E87" s="15"/>
      <c r="F87" s="15">
        <v>5547</v>
      </c>
      <c r="G87" s="15">
        <v>853</v>
      </c>
      <c r="H87" s="15">
        <v>599</v>
      </c>
      <c r="I87" s="15">
        <v>0</v>
      </c>
      <c r="J87" s="15">
        <v>6999</v>
      </c>
      <c r="K87" s="15">
        <v>10</v>
      </c>
      <c r="L87" s="15">
        <v>666</v>
      </c>
      <c r="M87" s="15">
        <v>123</v>
      </c>
      <c r="N87" s="15"/>
      <c r="O87" s="15"/>
      <c r="P87" s="15"/>
      <c r="Q87" s="11">
        <f t="shared" si="5"/>
        <v>799</v>
      </c>
      <c r="R87" s="31">
        <f t="shared" si="4"/>
        <v>6200</v>
      </c>
    </row>
    <row r="88" spans="1:18" s="1" customFormat="1" ht="18.75" customHeight="1">
      <c r="A88" s="43">
        <f t="shared" si="6"/>
        <v>84</v>
      </c>
      <c r="B88" s="4" t="s">
        <v>119</v>
      </c>
      <c r="C88" s="10">
        <v>5627</v>
      </c>
      <c r="D88" s="45">
        <v>31</v>
      </c>
      <c r="E88" s="45"/>
      <c r="F88" s="46">
        <v>5640.000000000001</v>
      </c>
      <c r="G88" s="46">
        <v>930</v>
      </c>
      <c r="H88" s="46">
        <v>999.9999999999999</v>
      </c>
      <c r="I88" s="46">
        <v>0</v>
      </c>
      <c r="J88" s="46">
        <v>7570</v>
      </c>
      <c r="K88" s="46">
        <v>60</v>
      </c>
      <c r="L88" s="45">
        <v>677</v>
      </c>
      <c r="M88" s="45">
        <v>137</v>
      </c>
      <c r="N88" s="45"/>
      <c r="O88" s="45"/>
      <c r="P88" s="45"/>
      <c r="Q88" s="11">
        <f t="shared" si="5"/>
        <v>874</v>
      </c>
      <c r="R88" s="31">
        <f t="shared" si="4"/>
        <v>6696</v>
      </c>
    </row>
    <row r="89" spans="1:18" s="1" customFormat="1" ht="18.75" customHeight="1">
      <c r="A89" s="43">
        <f t="shared" si="6"/>
        <v>85</v>
      </c>
      <c r="B89" s="4" t="s">
        <v>126</v>
      </c>
      <c r="C89" s="10">
        <v>5630</v>
      </c>
      <c r="D89" s="63">
        <v>15.5</v>
      </c>
      <c r="E89" s="46"/>
      <c r="F89" s="46">
        <v>4277</v>
      </c>
      <c r="G89" s="46">
        <v>658</v>
      </c>
      <c r="H89" s="46">
        <v>0</v>
      </c>
      <c r="I89" s="46">
        <v>0</v>
      </c>
      <c r="J89" s="46">
        <v>4935</v>
      </c>
      <c r="K89" s="46"/>
      <c r="L89" s="15">
        <v>514</v>
      </c>
      <c r="M89" s="15">
        <v>87</v>
      </c>
      <c r="N89" s="15"/>
      <c r="O89" s="15"/>
      <c r="P89" s="15"/>
      <c r="Q89" s="11">
        <f t="shared" si="5"/>
        <v>601</v>
      </c>
      <c r="R89" s="31">
        <f t="shared" si="4"/>
        <v>4334</v>
      </c>
    </row>
    <row r="90" spans="1:18" s="1" customFormat="1" ht="18.75" customHeight="1">
      <c r="A90" s="43">
        <f t="shared" si="6"/>
        <v>86</v>
      </c>
      <c r="B90" s="4" t="s">
        <v>127</v>
      </c>
      <c r="C90" s="10">
        <v>8643</v>
      </c>
      <c r="D90" s="45">
        <v>31</v>
      </c>
      <c r="E90" s="45"/>
      <c r="F90" s="46">
        <v>8554</v>
      </c>
      <c r="G90" s="46">
        <v>1316</v>
      </c>
      <c r="H90" s="46">
        <v>0</v>
      </c>
      <c r="I90" s="46">
        <v>0</v>
      </c>
      <c r="J90" s="46">
        <v>9870</v>
      </c>
      <c r="K90" s="46"/>
      <c r="L90" s="45">
        <v>1026</v>
      </c>
      <c r="M90" s="45">
        <v>173</v>
      </c>
      <c r="N90" s="45"/>
      <c r="O90" s="45"/>
      <c r="P90" s="45"/>
      <c r="Q90" s="11">
        <f t="shared" si="5"/>
        <v>1199</v>
      </c>
      <c r="R90" s="31">
        <f t="shared" si="4"/>
        <v>8671</v>
      </c>
    </row>
    <row r="91" spans="1:18" s="1" customFormat="1" ht="18.75" customHeight="1">
      <c r="A91" s="43">
        <f t="shared" si="6"/>
        <v>87</v>
      </c>
      <c r="B91" s="4" t="s">
        <v>128</v>
      </c>
      <c r="C91" s="10">
        <v>5629</v>
      </c>
      <c r="D91" s="14">
        <v>15.5</v>
      </c>
      <c r="E91" s="14"/>
      <c r="F91" s="15">
        <v>4277</v>
      </c>
      <c r="G91" s="15">
        <v>658</v>
      </c>
      <c r="H91" s="15">
        <v>0</v>
      </c>
      <c r="I91" s="15">
        <v>0</v>
      </c>
      <c r="J91" s="15">
        <v>4935</v>
      </c>
      <c r="K91" s="14"/>
      <c r="L91" s="15">
        <v>514</v>
      </c>
      <c r="M91" s="15">
        <v>87</v>
      </c>
      <c r="N91" s="14"/>
      <c r="O91" s="14"/>
      <c r="P91" s="14"/>
      <c r="Q91" s="11">
        <f t="shared" si="5"/>
        <v>601</v>
      </c>
      <c r="R91" s="31">
        <f t="shared" si="4"/>
        <v>4334</v>
      </c>
    </row>
    <row r="92" spans="1:18" s="1" customFormat="1" ht="18.75" customHeight="1">
      <c r="A92" s="43">
        <f t="shared" si="6"/>
        <v>88</v>
      </c>
      <c r="B92" s="30" t="s">
        <v>132</v>
      </c>
      <c r="C92" s="10">
        <v>1880</v>
      </c>
      <c r="D92" s="62">
        <v>29.5</v>
      </c>
      <c r="E92" s="15"/>
      <c r="F92" s="15">
        <v>6105.548387096774</v>
      </c>
      <c r="G92" s="15">
        <v>1012.516129032258</v>
      </c>
      <c r="H92" s="15">
        <v>475.8064516129032</v>
      </c>
      <c r="I92" s="15">
        <v>0</v>
      </c>
      <c r="J92" s="15">
        <v>7593.870967741935</v>
      </c>
      <c r="K92" s="15"/>
      <c r="L92" s="15">
        <v>733</v>
      </c>
      <c r="M92" s="15">
        <v>135</v>
      </c>
      <c r="N92" s="15"/>
      <c r="O92" s="15"/>
      <c r="P92" s="15"/>
      <c r="Q92" s="11">
        <f t="shared" si="5"/>
        <v>868</v>
      </c>
      <c r="R92" s="31">
        <f t="shared" si="4"/>
        <v>6725.870967741935</v>
      </c>
    </row>
    <row r="93" spans="1:18" s="1" customFormat="1" ht="18.75" customHeight="1">
      <c r="A93" s="43">
        <f t="shared" si="6"/>
        <v>89</v>
      </c>
      <c r="B93" s="30" t="s">
        <v>133</v>
      </c>
      <c r="C93" s="16">
        <v>8689</v>
      </c>
      <c r="D93" s="15">
        <v>115</v>
      </c>
      <c r="E93" s="15"/>
      <c r="F93" s="15">
        <v>20922.580645161288</v>
      </c>
      <c r="G93" s="15">
        <v>3450</v>
      </c>
      <c r="H93" s="15">
        <v>3709.677419354839</v>
      </c>
      <c r="I93" s="15">
        <v>0</v>
      </c>
      <c r="J93" s="15">
        <v>28082.25806451613</v>
      </c>
      <c r="K93" s="15">
        <v>40</v>
      </c>
      <c r="L93" s="15">
        <v>2511</v>
      </c>
      <c r="M93" s="15">
        <v>493</v>
      </c>
      <c r="N93" s="15"/>
      <c r="O93" s="15"/>
      <c r="P93" s="15"/>
      <c r="Q93" s="11">
        <f t="shared" si="5"/>
        <v>3044</v>
      </c>
      <c r="R93" s="31">
        <f t="shared" si="4"/>
        <v>25038.25806451613</v>
      </c>
    </row>
    <row r="94" spans="1:18" s="1" customFormat="1" ht="18.75" customHeight="1">
      <c r="A94" s="43">
        <f t="shared" si="6"/>
        <v>90</v>
      </c>
      <c r="B94" s="30" t="s">
        <v>134</v>
      </c>
      <c r="C94" s="16">
        <v>5703</v>
      </c>
      <c r="D94" s="14">
        <v>10</v>
      </c>
      <c r="E94" s="14"/>
      <c r="F94" s="15">
        <v>2759.3548387096776</v>
      </c>
      <c r="G94" s="15">
        <v>424.51612903225805</v>
      </c>
      <c r="H94" s="15">
        <v>0</v>
      </c>
      <c r="I94" s="15">
        <v>0</v>
      </c>
      <c r="J94" s="15">
        <v>3183.8709677419356</v>
      </c>
      <c r="K94" s="14"/>
      <c r="L94" s="15">
        <v>332</v>
      </c>
      <c r="M94" s="15">
        <v>56</v>
      </c>
      <c r="N94" s="14"/>
      <c r="O94" s="14"/>
      <c r="P94" s="14"/>
      <c r="Q94" s="11">
        <f t="shared" si="5"/>
        <v>388</v>
      </c>
      <c r="R94" s="31">
        <f t="shared" si="4"/>
        <v>2795.8709677419356</v>
      </c>
    </row>
    <row r="95" spans="1:18" s="1" customFormat="1" ht="18.75" customHeight="1">
      <c r="A95" s="43">
        <f t="shared" si="6"/>
        <v>91</v>
      </c>
      <c r="B95" s="30" t="s">
        <v>135</v>
      </c>
      <c r="C95" s="16">
        <v>1963</v>
      </c>
      <c r="D95" s="15">
        <v>31</v>
      </c>
      <c r="E95" s="15"/>
      <c r="F95" s="15">
        <v>5547</v>
      </c>
      <c r="G95" s="15">
        <v>853</v>
      </c>
      <c r="H95" s="15">
        <v>599</v>
      </c>
      <c r="I95" s="15">
        <v>0</v>
      </c>
      <c r="J95" s="15">
        <v>6999</v>
      </c>
      <c r="K95" s="15">
        <v>10</v>
      </c>
      <c r="L95" s="15">
        <v>666</v>
      </c>
      <c r="M95" s="15">
        <v>123</v>
      </c>
      <c r="N95" s="15"/>
      <c r="O95" s="15"/>
      <c r="P95" s="15"/>
      <c r="Q95" s="11">
        <f t="shared" si="5"/>
        <v>799</v>
      </c>
      <c r="R95" s="31">
        <f t="shared" si="4"/>
        <v>6200</v>
      </c>
    </row>
    <row r="96" spans="1:18" s="1" customFormat="1" ht="18.75" customHeight="1">
      <c r="A96" s="43">
        <f t="shared" si="6"/>
        <v>92</v>
      </c>
      <c r="B96" s="30" t="s">
        <v>136</v>
      </c>
      <c r="C96" s="16">
        <v>1960</v>
      </c>
      <c r="D96" s="46">
        <v>30</v>
      </c>
      <c r="E96" s="46"/>
      <c r="F96" s="46">
        <v>5368.064516129032</v>
      </c>
      <c r="G96" s="46">
        <v>825.483870967742</v>
      </c>
      <c r="H96" s="46">
        <v>874.8387096774193</v>
      </c>
      <c r="I96" s="46">
        <v>0</v>
      </c>
      <c r="J96" s="46">
        <v>7068.387096774194</v>
      </c>
      <c r="K96" s="46">
        <v>10</v>
      </c>
      <c r="L96" s="15">
        <v>644</v>
      </c>
      <c r="M96" s="15">
        <v>124</v>
      </c>
      <c r="N96" s="15"/>
      <c r="O96" s="15"/>
      <c r="P96" s="15"/>
      <c r="Q96" s="11">
        <f t="shared" si="5"/>
        <v>778</v>
      </c>
      <c r="R96" s="31">
        <f t="shared" si="4"/>
        <v>6290.387096774194</v>
      </c>
    </row>
    <row r="97" spans="1:18" s="1" customFormat="1" ht="18.75" customHeight="1">
      <c r="A97" s="43">
        <f t="shared" si="6"/>
        <v>93</v>
      </c>
      <c r="B97" s="30" t="s">
        <v>137</v>
      </c>
      <c r="C97" s="16">
        <v>1961</v>
      </c>
      <c r="D97" s="14">
        <v>29</v>
      </c>
      <c r="E97" s="14"/>
      <c r="F97" s="15">
        <v>5189.129032258064</v>
      </c>
      <c r="G97" s="15">
        <v>795.1612903225806</v>
      </c>
      <c r="H97" s="15">
        <v>273.16129032258067</v>
      </c>
      <c r="I97" s="15">
        <v>0</v>
      </c>
      <c r="J97" s="15">
        <v>6257.451612903225</v>
      </c>
      <c r="K97" s="14">
        <v>10</v>
      </c>
      <c r="L97" s="15">
        <v>623</v>
      </c>
      <c r="M97" s="15">
        <v>110</v>
      </c>
      <c r="N97" s="14"/>
      <c r="O97" s="14"/>
      <c r="P97" s="14"/>
      <c r="Q97" s="11">
        <f t="shared" si="5"/>
        <v>743</v>
      </c>
      <c r="R97" s="31">
        <f t="shared" si="4"/>
        <v>5514.451612903225</v>
      </c>
    </row>
    <row r="98" spans="1:19" s="1" customFormat="1" ht="19.5" customHeight="1">
      <c r="A98" s="43">
        <f t="shared" si="6"/>
        <v>94</v>
      </c>
      <c r="B98" s="4" t="s">
        <v>40</v>
      </c>
      <c r="C98" s="33"/>
      <c r="D98" s="12"/>
      <c r="E98" s="12"/>
      <c r="F98" s="12"/>
      <c r="G98" s="12"/>
      <c r="H98" s="12"/>
      <c r="I98" s="12"/>
      <c r="J98" s="12">
        <v>16200</v>
      </c>
      <c r="K98" s="12"/>
      <c r="L98" s="13"/>
      <c r="M98" s="13"/>
      <c r="N98" s="13"/>
      <c r="O98" s="13"/>
      <c r="P98" s="13"/>
      <c r="Q98" s="11">
        <f t="shared" si="5"/>
        <v>0</v>
      </c>
      <c r="R98" s="31">
        <f t="shared" si="4"/>
        <v>16200</v>
      </c>
      <c r="S98" s="9"/>
    </row>
    <row r="99" spans="1:18" s="1" customFormat="1" ht="18.75" customHeight="1">
      <c r="A99" s="43">
        <f t="shared" si="6"/>
        <v>95</v>
      </c>
      <c r="B99" s="4" t="s">
        <v>38</v>
      </c>
      <c r="C99" s="10"/>
      <c r="D99" s="45"/>
      <c r="E99" s="45"/>
      <c r="F99" s="46"/>
      <c r="G99" s="46"/>
      <c r="H99" s="46"/>
      <c r="I99" s="46"/>
      <c r="J99" s="46">
        <v>8550</v>
      </c>
      <c r="K99" s="46"/>
      <c r="L99" s="45"/>
      <c r="M99" s="45"/>
      <c r="N99" s="45"/>
      <c r="O99" s="45"/>
      <c r="P99" s="45"/>
      <c r="Q99" s="11">
        <f t="shared" si="5"/>
        <v>0</v>
      </c>
      <c r="R99" s="31">
        <f aca="true" t="shared" si="7" ref="R99:R104">J99-Q99</f>
        <v>8550</v>
      </c>
    </row>
    <row r="100" spans="1:18" s="1" customFormat="1" ht="18.75" customHeight="1">
      <c r="A100" s="43">
        <f t="shared" si="6"/>
        <v>96</v>
      </c>
      <c r="B100" s="4" t="s">
        <v>39</v>
      </c>
      <c r="C100" s="5"/>
      <c r="D100" s="47"/>
      <c r="E100" s="12"/>
      <c r="F100" s="12"/>
      <c r="G100" s="12"/>
      <c r="H100" s="12"/>
      <c r="I100" s="12"/>
      <c r="J100" s="12">
        <v>15200</v>
      </c>
      <c r="K100" s="13"/>
      <c r="L100" s="13"/>
      <c r="M100" s="13"/>
      <c r="N100" s="13"/>
      <c r="O100" s="13"/>
      <c r="P100" s="13"/>
      <c r="Q100" s="11">
        <f t="shared" si="5"/>
        <v>0</v>
      </c>
      <c r="R100" s="31">
        <f t="shared" si="7"/>
        <v>15200</v>
      </c>
    </row>
    <row r="101" spans="1:18" s="1" customFormat="1" ht="18.75" customHeight="1">
      <c r="A101" s="43">
        <f t="shared" si="6"/>
        <v>97</v>
      </c>
      <c r="B101" s="4" t="s">
        <v>41</v>
      </c>
      <c r="C101" s="5"/>
      <c r="D101" s="12"/>
      <c r="E101" s="12"/>
      <c r="F101" s="12"/>
      <c r="G101" s="12"/>
      <c r="H101" s="12"/>
      <c r="I101" s="12"/>
      <c r="J101" s="12">
        <v>8450</v>
      </c>
      <c r="K101" s="12"/>
      <c r="L101" s="13"/>
      <c r="M101" s="13"/>
      <c r="N101" s="13"/>
      <c r="O101" s="13"/>
      <c r="P101" s="14"/>
      <c r="Q101" s="11">
        <f t="shared" si="5"/>
        <v>0</v>
      </c>
      <c r="R101" s="31">
        <f t="shared" si="7"/>
        <v>8450</v>
      </c>
    </row>
    <row r="102" spans="1:19" s="1" customFormat="1" ht="18.75" customHeight="1">
      <c r="A102" s="43">
        <f t="shared" si="6"/>
        <v>98</v>
      </c>
      <c r="B102" s="4" t="s">
        <v>116</v>
      </c>
      <c r="C102" s="5"/>
      <c r="D102" s="45"/>
      <c r="E102" s="45"/>
      <c r="F102" s="46"/>
      <c r="G102" s="46"/>
      <c r="H102" s="46"/>
      <c r="I102" s="46"/>
      <c r="J102" s="46">
        <v>7550</v>
      </c>
      <c r="K102" s="46"/>
      <c r="L102" s="45"/>
      <c r="M102" s="45"/>
      <c r="N102" s="45"/>
      <c r="O102" s="45"/>
      <c r="P102" s="45"/>
      <c r="Q102" s="11">
        <f t="shared" si="5"/>
        <v>0</v>
      </c>
      <c r="R102" s="31">
        <f t="shared" si="7"/>
        <v>7550</v>
      </c>
      <c r="S102" s="9"/>
    </row>
    <row r="103" spans="1:18" s="1" customFormat="1" ht="18.75" customHeight="1">
      <c r="A103" s="43">
        <f t="shared" si="6"/>
        <v>99</v>
      </c>
      <c r="B103" s="4" t="s">
        <v>42</v>
      </c>
      <c r="C103" s="5"/>
      <c r="D103" s="12"/>
      <c r="E103" s="12"/>
      <c r="F103" s="12"/>
      <c r="G103" s="12"/>
      <c r="H103" s="12"/>
      <c r="I103" s="12"/>
      <c r="J103" s="12">
        <v>14200</v>
      </c>
      <c r="K103" s="12"/>
      <c r="L103" s="13"/>
      <c r="M103" s="13"/>
      <c r="N103" s="13"/>
      <c r="O103" s="13"/>
      <c r="P103" s="45"/>
      <c r="Q103" s="11">
        <f t="shared" si="5"/>
        <v>0</v>
      </c>
      <c r="R103" s="31">
        <f t="shared" si="7"/>
        <v>14200</v>
      </c>
    </row>
    <row r="104" spans="1:18" s="1" customFormat="1" ht="18.75" customHeight="1">
      <c r="A104" s="43">
        <f t="shared" si="6"/>
        <v>100</v>
      </c>
      <c r="B104" s="4" t="s">
        <v>129</v>
      </c>
      <c r="C104" s="10"/>
      <c r="D104" s="13"/>
      <c r="E104" s="13"/>
      <c r="F104" s="13"/>
      <c r="G104" s="13"/>
      <c r="H104" s="13"/>
      <c r="I104" s="13"/>
      <c r="J104" s="13">
        <v>13050</v>
      </c>
      <c r="K104" s="13"/>
      <c r="L104" s="13"/>
      <c r="M104" s="13"/>
      <c r="N104" s="13"/>
      <c r="O104" s="13"/>
      <c r="P104" s="11"/>
      <c r="Q104" s="11">
        <f t="shared" si="5"/>
        <v>0</v>
      </c>
      <c r="R104" s="31">
        <f t="shared" si="7"/>
        <v>13050</v>
      </c>
    </row>
    <row r="105" spans="1:18" s="1" customFormat="1" ht="15.75" thickBot="1">
      <c r="A105" s="43"/>
      <c r="B105" s="49"/>
      <c r="C105" s="5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45"/>
      <c r="P105" s="45"/>
      <c r="Q105" s="44"/>
      <c r="R105" s="52"/>
    </row>
    <row r="106" spans="1:18" s="1" customFormat="1" ht="19.5" customHeight="1" thickBot="1">
      <c r="A106" s="18"/>
      <c r="B106" s="27" t="s">
        <v>31</v>
      </c>
      <c r="C106" s="19"/>
      <c r="D106" s="53">
        <f aca="true" t="shared" si="8" ref="D106:M106">SUM(D3:D105)</f>
        <v>7074</v>
      </c>
      <c r="E106" s="20">
        <f t="shared" si="8"/>
        <v>117</v>
      </c>
      <c r="F106" s="20">
        <f t="shared" si="8"/>
        <v>1473112.2580645161</v>
      </c>
      <c r="G106" s="20">
        <f t="shared" si="8"/>
        <v>244264.64516129033</v>
      </c>
      <c r="H106" s="20">
        <f t="shared" si="8"/>
        <v>137581.58064516124</v>
      </c>
      <c r="I106" s="20">
        <f t="shared" si="8"/>
        <v>31630.000000000004</v>
      </c>
      <c r="J106" s="20">
        <f t="shared" si="8"/>
        <v>1969788.4838709673</v>
      </c>
      <c r="K106" s="20">
        <f t="shared" si="8"/>
        <v>1930</v>
      </c>
      <c r="L106" s="20">
        <f t="shared" si="8"/>
        <v>176779</v>
      </c>
      <c r="M106" s="20">
        <f t="shared" si="8"/>
        <v>33223</v>
      </c>
      <c r="N106" s="20"/>
      <c r="O106" s="20"/>
      <c r="P106" s="20">
        <f>SUM(P3:P105)</f>
        <v>949</v>
      </c>
      <c r="Q106" s="20">
        <f>SUM(Q3:Q105)</f>
        <v>212881</v>
      </c>
      <c r="R106" s="54">
        <f>SUM(R3:R105)</f>
        <v>1756907.4838709675</v>
      </c>
    </row>
    <row r="107" ht="15">
      <c r="J107" s="8"/>
    </row>
    <row r="108" spans="6:11" ht="15">
      <c r="F108" s="8"/>
      <c r="K108" s="8"/>
    </row>
    <row r="109" spans="1:18" ht="15">
      <c r="A109" s="22"/>
      <c r="B109" s="28" t="s">
        <v>123</v>
      </c>
      <c r="C109" s="35">
        <v>695296</v>
      </c>
      <c r="E109">
        <v>7220</v>
      </c>
      <c r="J109" s="8"/>
      <c r="K109" s="8"/>
      <c r="L109" s="8"/>
      <c r="M109" s="8"/>
      <c r="O109" s="8"/>
      <c r="Q109" s="8"/>
      <c r="R109" s="8"/>
    </row>
    <row r="110" spans="1:18" ht="15">
      <c r="A110" s="22"/>
      <c r="B110" s="28" t="s">
        <v>124</v>
      </c>
      <c r="C110" s="35">
        <v>1061611</v>
      </c>
      <c r="E110">
        <v>7191</v>
      </c>
      <c r="L110" s="8"/>
      <c r="M110" s="8"/>
      <c r="O110" s="8"/>
      <c r="Q110" s="8"/>
      <c r="R110" s="8"/>
    </row>
    <row r="111" spans="1:13" ht="15">
      <c r="A111" s="22"/>
      <c r="B111" s="28" t="s">
        <v>125</v>
      </c>
      <c r="C111" s="35">
        <f>+C110+C109</f>
        <v>1756907</v>
      </c>
      <c r="E111">
        <f>+E109-E110</f>
        <v>29</v>
      </c>
      <c r="G111">
        <v>1823548</v>
      </c>
      <c r="H111">
        <f>+G111-C111</f>
        <v>66641</v>
      </c>
      <c r="I111" s="8"/>
      <c r="M111" s="8"/>
    </row>
    <row r="114" spans="2:10" ht="15">
      <c r="B114" s="29" t="s">
        <v>142</v>
      </c>
      <c r="C114" s="34" t="s">
        <v>143</v>
      </c>
      <c r="J114">
        <v>83200</v>
      </c>
    </row>
    <row r="115" spans="2:4" ht="15">
      <c r="B115">
        <v>197788</v>
      </c>
      <c r="C115" s="36">
        <v>211193</v>
      </c>
      <c r="D115" s="32"/>
    </row>
    <row r="116" spans="2:4" ht="15">
      <c r="B116">
        <v>395406</v>
      </c>
      <c r="C116" s="36">
        <v>409425</v>
      </c>
      <c r="D116" s="32"/>
    </row>
    <row r="117" spans="2:4" ht="15">
      <c r="B117">
        <v>396728</v>
      </c>
      <c r="C117" s="34">
        <v>65492</v>
      </c>
      <c r="D117" s="32"/>
    </row>
    <row r="118" spans="2:4" ht="15">
      <c r="B118" s="34">
        <v>71689</v>
      </c>
      <c r="C118" s="32">
        <v>9186</v>
      </c>
      <c r="D118" s="32"/>
    </row>
    <row r="119" spans="2:4" ht="15">
      <c r="B119">
        <f>B118+B117+B116+B115</f>
        <v>1061611</v>
      </c>
      <c r="C119">
        <f>C118+C117+C116+C115</f>
        <v>695296</v>
      </c>
      <c r="D119" s="34"/>
    </row>
    <row r="120" ht="15">
      <c r="B120" s="34"/>
    </row>
  </sheetData>
  <sheetProtection/>
  <mergeCells count="6">
    <mergeCell ref="A1:A2"/>
    <mergeCell ref="B1:B2"/>
    <mergeCell ref="C1:C2"/>
    <mergeCell ref="D1:E1"/>
    <mergeCell ref="F1:J1"/>
    <mergeCell ref="K1:Q1"/>
  </mergeCells>
  <printOptions/>
  <pageMargins left="0.15748031496062992" right="0.15748031496062992" top="0.5118110236220472" bottom="0.2362204724409449" header="0.31496062992125984" footer="0.1574803149606299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PageLayoutView="0" workbookViewId="0" topLeftCell="A7">
      <selection activeCell="A7" sqref="A7:A8"/>
    </sheetView>
  </sheetViews>
  <sheetFormatPr defaultColWidth="9.140625" defaultRowHeight="15"/>
  <cols>
    <col min="1" max="1" width="5.140625" style="0" customWidth="1"/>
    <col min="2" max="2" width="11.28125" style="0" bestFit="1" customWidth="1"/>
    <col min="3" max="3" width="21.7109375" style="2" bestFit="1" customWidth="1"/>
    <col min="4" max="4" width="19.28125" style="0" customWidth="1"/>
    <col min="5" max="5" width="9.140625" style="0" customWidth="1"/>
    <col min="6" max="6" width="11.140625" style="0" hidden="1" customWidth="1"/>
    <col min="7" max="7" width="14.8515625" style="0" customWidth="1"/>
    <col min="8" max="8" width="13.28125" style="3" customWidth="1"/>
    <col min="9" max="9" width="19.57421875" style="21" customWidth="1"/>
    <col min="10" max="10" width="15.421875" style="21" customWidth="1"/>
    <col min="11" max="11" width="7.7109375" style="0" customWidth="1"/>
    <col min="12" max="13" width="6.421875" style="0" customWidth="1"/>
    <col min="14" max="15" width="8.8515625" style="0" customWidth="1"/>
    <col min="16" max="16" width="9.140625" style="0" customWidth="1"/>
    <col min="17" max="17" width="6.7109375" style="0" customWidth="1"/>
    <col min="18" max="18" width="7.00390625" style="0" customWidth="1"/>
    <col min="19" max="22" width="7.7109375" style="0" customWidth="1"/>
    <col min="23" max="23" width="9.140625" style="0" customWidth="1"/>
    <col min="24" max="24" width="7.7109375" style="0" customWidth="1"/>
    <col min="25" max="25" width="9.00390625" style="0" customWidth="1"/>
    <col min="26" max="26" width="6.7109375" style="0" customWidth="1"/>
    <col min="27" max="27" width="5.57421875" style="0" customWidth="1"/>
    <col min="28" max="28" width="7.421875" style="0" customWidth="1"/>
    <col min="29" max="29" width="8.140625" style="0" customWidth="1"/>
    <col min="30" max="30" width="9.28125" style="0" customWidth="1"/>
    <col min="31" max="31" width="10.8515625" style="0" customWidth="1"/>
    <col min="32" max="16384" width="9.140625" style="7" customWidth="1"/>
  </cols>
  <sheetData>
    <row r="1" spans="1:31" ht="18">
      <c r="A1" s="235" t="s">
        <v>147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74"/>
      <c r="M1" s="174"/>
      <c r="N1" s="241" t="s">
        <v>0</v>
      </c>
      <c r="O1" s="242"/>
      <c r="P1" s="242"/>
      <c r="Q1" s="242"/>
      <c r="R1" s="243"/>
      <c r="S1" s="211" t="s">
        <v>151</v>
      </c>
      <c r="T1" s="212"/>
      <c r="U1" s="212"/>
      <c r="V1" s="212"/>
      <c r="W1" s="213"/>
      <c r="X1" s="214"/>
      <c r="Y1" s="193" t="s">
        <v>268</v>
      </c>
      <c r="Z1" s="194"/>
      <c r="AA1" s="194"/>
      <c r="AB1" s="194"/>
      <c r="AC1" s="194"/>
      <c r="AD1" s="194"/>
      <c r="AE1" s="195"/>
    </row>
    <row r="2" spans="1:31" ht="15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175"/>
      <c r="M2" s="175"/>
      <c r="N2" s="202"/>
      <c r="O2" s="203"/>
      <c r="P2" s="203"/>
      <c r="Q2" s="203"/>
      <c r="R2" s="204"/>
      <c r="S2" s="215"/>
      <c r="T2" s="216"/>
      <c r="U2" s="216"/>
      <c r="V2" s="216"/>
      <c r="W2" s="216"/>
      <c r="X2" s="217"/>
      <c r="Y2" s="196"/>
      <c r="Z2" s="197"/>
      <c r="AA2" s="197"/>
      <c r="AB2" s="197"/>
      <c r="AC2" s="197"/>
      <c r="AD2" s="197"/>
      <c r="AE2" s="198"/>
    </row>
    <row r="3" spans="1:31" ht="15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175"/>
      <c r="M3" s="175"/>
      <c r="N3" s="205" t="s">
        <v>1</v>
      </c>
      <c r="O3" s="206"/>
      <c r="P3" s="206"/>
      <c r="Q3" s="206"/>
      <c r="R3" s="207"/>
      <c r="S3" s="215"/>
      <c r="T3" s="216"/>
      <c r="U3" s="216"/>
      <c r="V3" s="216"/>
      <c r="W3" s="216"/>
      <c r="X3" s="217"/>
      <c r="Y3" s="196"/>
      <c r="Z3" s="197"/>
      <c r="AA3" s="197"/>
      <c r="AB3" s="197"/>
      <c r="AC3" s="197"/>
      <c r="AD3" s="197"/>
      <c r="AE3" s="198"/>
    </row>
    <row r="4" spans="1:31" ht="15.75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175"/>
      <c r="M4" s="175"/>
      <c r="N4" s="208" t="s">
        <v>2</v>
      </c>
      <c r="O4" s="209"/>
      <c r="P4" s="209"/>
      <c r="Q4" s="209"/>
      <c r="R4" s="210"/>
      <c r="S4" s="215"/>
      <c r="T4" s="216"/>
      <c r="U4" s="216"/>
      <c r="V4" s="216"/>
      <c r="W4" s="216"/>
      <c r="X4" s="217"/>
      <c r="Y4" s="196"/>
      <c r="Z4" s="197"/>
      <c r="AA4" s="197"/>
      <c r="AB4" s="197"/>
      <c r="AC4" s="197"/>
      <c r="AD4" s="197"/>
      <c r="AE4" s="198"/>
    </row>
    <row r="5" spans="1:31" ht="15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175"/>
      <c r="M5" s="175"/>
      <c r="N5" s="205" t="s">
        <v>506</v>
      </c>
      <c r="O5" s="206"/>
      <c r="P5" s="206"/>
      <c r="Q5" s="206"/>
      <c r="R5" s="207"/>
      <c r="S5" s="215"/>
      <c r="T5" s="216"/>
      <c r="U5" s="216"/>
      <c r="V5" s="216"/>
      <c r="W5" s="216"/>
      <c r="X5" s="217"/>
      <c r="Y5" s="196"/>
      <c r="Z5" s="197"/>
      <c r="AA5" s="197"/>
      <c r="AB5" s="197"/>
      <c r="AC5" s="197"/>
      <c r="AD5" s="197"/>
      <c r="AE5" s="198"/>
    </row>
    <row r="6" spans="1:31" ht="15.75" thickBot="1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176"/>
      <c r="M6" s="176"/>
      <c r="N6" s="232">
        <v>31</v>
      </c>
      <c r="O6" s="233"/>
      <c r="P6" s="233"/>
      <c r="Q6" s="233"/>
      <c r="R6" s="234"/>
      <c r="S6" s="218"/>
      <c r="T6" s="219"/>
      <c r="U6" s="219"/>
      <c r="V6" s="219"/>
      <c r="W6" s="219"/>
      <c r="X6" s="220"/>
      <c r="Y6" s="199"/>
      <c r="Z6" s="200"/>
      <c r="AA6" s="200"/>
      <c r="AB6" s="200"/>
      <c r="AC6" s="200"/>
      <c r="AD6" s="200"/>
      <c r="AE6" s="201"/>
    </row>
    <row r="7" spans="1:31" ht="60" customHeight="1" thickBot="1">
      <c r="A7" s="244" t="s">
        <v>3</v>
      </c>
      <c r="B7" s="221" t="s">
        <v>4</v>
      </c>
      <c r="C7" s="221" t="s">
        <v>5</v>
      </c>
      <c r="D7" s="221" t="s">
        <v>6</v>
      </c>
      <c r="E7" s="221" t="s">
        <v>7</v>
      </c>
      <c r="F7" s="221" t="s">
        <v>175</v>
      </c>
      <c r="G7" s="221" t="s">
        <v>146</v>
      </c>
      <c r="H7" s="221" t="s">
        <v>10</v>
      </c>
      <c r="I7" s="221" t="s">
        <v>11</v>
      </c>
      <c r="J7" s="226" t="s">
        <v>138</v>
      </c>
      <c r="K7" s="223" t="s">
        <v>12</v>
      </c>
      <c r="L7" s="224"/>
      <c r="M7" s="224"/>
      <c r="N7" s="225"/>
      <c r="O7" s="225"/>
      <c r="P7" s="225"/>
      <c r="Q7" s="225" t="s">
        <v>13</v>
      </c>
      <c r="R7" s="225"/>
      <c r="S7" s="225" t="s">
        <v>14</v>
      </c>
      <c r="T7" s="225"/>
      <c r="U7" s="225"/>
      <c r="V7" s="225"/>
      <c r="W7" s="225"/>
      <c r="X7" s="225"/>
      <c r="Y7" s="225"/>
      <c r="Z7" s="225" t="s">
        <v>15</v>
      </c>
      <c r="AA7" s="225"/>
      <c r="AB7" s="225"/>
      <c r="AC7" s="225"/>
      <c r="AD7" s="225"/>
      <c r="AE7" s="118"/>
    </row>
    <row r="8" spans="1:31" ht="34.5" thickBot="1">
      <c r="A8" s="245"/>
      <c r="B8" s="222"/>
      <c r="C8" s="222"/>
      <c r="D8" s="222"/>
      <c r="E8" s="222"/>
      <c r="F8" s="222"/>
      <c r="G8" s="222"/>
      <c r="H8" s="222"/>
      <c r="I8" s="222"/>
      <c r="J8" s="227"/>
      <c r="K8" s="90" t="s">
        <v>17</v>
      </c>
      <c r="L8" s="117" t="s">
        <v>18</v>
      </c>
      <c r="M8" s="117" t="s">
        <v>145</v>
      </c>
      <c r="N8" s="91" t="s">
        <v>144</v>
      </c>
      <c r="O8" s="91" t="s">
        <v>226</v>
      </c>
      <c r="P8" s="91" t="s">
        <v>20</v>
      </c>
      <c r="Q8" s="91" t="s">
        <v>21</v>
      </c>
      <c r="R8" s="91" t="s">
        <v>269</v>
      </c>
      <c r="S8" s="91" t="s">
        <v>17</v>
      </c>
      <c r="T8" s="91" t="s">
        <v>18</v>
      </c>
      <c r="U8" s="91" t="s">
        <v>145</v>
      </c>
      <c r="V8" s="91" t="s">
        <v>144</v>
      </c>
      <c r="W8" s="91" t="s">
        <v>226</v>
      </c>
      <c r="X8" s="91" t="s">
        <v>23</v>
      </c>
      <c r="Y8" s="91" t="s">
        <v>24</v>
      </c>
      <c r="Z8" s="91" t="s">
        <v>26</v>
      </c>
      <c r="AA8" s="91" t="s">
        <v>27</v>
      </c>
      <c r="AB8" s="91" t="s">
        <v>267</v>
      </c>
      <c r="AC8" s="91" t="s">
        <v>375</v>
      </c>
      <c r="AD8" s="91" t="s">
        <v>28</v>
      </c>
      <c r="AE8" s="92" t="s">
        <v>148</v>
      </c>
    </row>
    <row r="9" spans="1:31" ht="28.5" customHeight="1">
      <c r="A9" s="88">
        <v>1</v>
      </c>
      <c r="B9" s="86" t="s">
        <v>430</v>
      </c>
      <c r="C9" s="86" t="s">
        <v>240</v>
      </c>
      <c r="D9" s="86" t="s">
        <v>428</v>
      </c>
      <c r="E9" s="87" t="s">
        <v>172</v>
      </c>
      <c r="F9" s="121" t="s">
        <v>431</v>
      </c>
      <c r="G9" s="120">
        <v>100968104787</v>
      </c>
      <c r="H9" s="85" t="s">
        <v>358</v>
      </c>
      <c r="I9" s="122" t="s">
        <v>429</v>
      </c>
      <c r="J9" s="123" t="s">
        <v>149</v>
      </c>
      <c r="K9" s="128">
        <v>18797</v>
      </c>
      <c r="L9" s="128">
        <v>5057</v>
      </c>
      <c r="M9" s="128">
        <v>1566</v>
      </c>
      <c r="N9" s="128">
        <v>1801</v>
      </c>
      <c r="O9" s="129">
        <v>1838</v>
      </c>
      <c r="P9" s="181">
        <f>SUM(K9:O9)</f>
        <v>29059</v>
      </c>
      <c r="Q9" s="182">
        <v>16</v>
      </c>
      <c r="R9" s="183"/>
      <c r="S9" s="180">
        <f>ROUND((K9/31*Q9),0)</f>
        <v>9702</v>
      </c>
      <c r="T9" s="180">
        <f>ROUND((L9/31*Q9),0)</f>
        <v>2610</v>
      </c>
      <c r="U9" s="180">
        <f>ROUND((M9/31*Q9),0)</f>
        <v>808</v>
      </c>
      <c r="V9" s="180">
        <f>ROUND((N9/31*Q9),0)</f>
        <v>930</v>
      </c>
      <c r="W9" s="180">
        <f>ROUND((O9/31*Q9),0)</f>
        <v>949</v>
      </c>
      <c r="X9" s="180">
        <f>ROUND((P9/26/8*R9*2),0)</f>
        <v>0</v>
      </c>
      <c r="Y9" s="180">
        <f>SUM(S9:X9)</f>
        <v>14999</v>
      </c>
      <c r="Z9" s="177">
        <f>ROUND((S9*12/100),0)</f>
        <v>1164</v>
      </c>
      <c r="AA9" s="177">
        <v>0</v>
      </c>
      <c r="AB9" s="177"/>
      <c r="AC9" s="177"/>
      <c r="AD9" s="177">
        <f>SUM(Z9:AC9)</f>
        <v>1164</v>
      </c>
      <c r="AE9" s="178">
        <f>Y9-AD9</f>
        <v>13835</v>
      </c>
    </row>
    <row r="10" spans="1:31" ht="28.5" customHeight="1">
      <c r="A10" s="119">
        <f>A9+1</f>
        <v>2</v>
      </c>
      <c r="B10" s="86" t="s">
        <v>444</v>
      </c>
      <c r="C10" s="162" t="s">
        <v>445</v>
      </c>
      <c r="D10" s="162" t="s">
        <v>446</v>
      </c>
      <c r="E10" s="127" t="s">
        <v>172</v>
      </c>
      <c r="F10" s="171" t="s">
        <v>176</v>
      </c>
      <c r="G10" s="120">
        <v>100924145105</v>
      </c>
      <c r="H10" s="85" t="s">
        <v>358</v>
      </c>
      <c r="I10" s="172" t="s">
        <v>447</v>
      </c>
      <c r="J10" s="173" t="s">
        <v>448</v>
      </c>
      <c r="K10" s="128">
        <v>18797</v>
      </c>
      <c r="L10" s="130">
        <v>5057</v>
      </c>
      <c r="M10" s="130">
        <v>1566</v>
      </c>
      <c r="N10" s="130">
        <v>1801</v>
      </c>
      <c r="O10" s="128">
        <v>1838</v>
      </c>
      <c r="P10" s="152">
        <f>SUM(K10:O10)</f>
        <v>29059</v>
      </c>
      <c r="Q10" s="155">
        <v>30</v>
      </c>
      <c r="R10" s="155"/>
      <c r="S10" s="152">
        <f aca="true" t="shared" si="0" ref="S10:S60">ROUND((K10/31*Q10),0)</f>
        <v>18191</v>
      </c>
      <c r="T10" s="152">
        <f aca="true" t="shared" si="1" ref="T10:T60">ROUND((L10/31*Q10),0)</f>
        <v>4894</v>
      </c>
      <c r="U10" s="152">
        <f aca="true" t="shared" si="2" ref="U10:U60">ROUND((M10/31*Q10),0)</f>
        <v>1515</v>
      </c>
      <c r="V10" s="152">
        <f aca="true" t="shared" si="3" ref="V10:V60">ROUND((N10/31*Q10),0)</f>
        <v>1743</v>
      </c>
      <c r="W10" s="152">
        <f aca="true" t="shared" si="4" ref="W10:W60">ROUND((O10/31*Q10),0)</f>
        <v>1779</v>
      </c>
      <c r="X10" s="152">
        <f>ROUND((P10/26/8*R10*2),0)</f>
        <v>0</v>
      </c>
      <c r="Y10" s="152">
        <f>SUM(S10:X10)</f>
        <v>28122</v>
      </c>
      <c r="Z10" s="152">
        <f>ROUND((S10*12/100),0)</f>
        <v>2183</v>
      </c>
      <c r="AA10" s="152">
        <v>0</v>
      </c>
      <c r="AB10" s="152"/>
      <c r="AC10" s="152"/>
      <c r="AD10" s="152">
        <f>SUM(Z10:AC10)</f>
        <v>2183</v>
      </c>
      <c r="AE10" s="169">
        <f>Y10-AD10</f>
        <v>25939</v>
      </c>
    </row>
    <row r="11" spans="1:31" ht="28.5" customHeight="1">
      <c r="A11" s="119">
        <f>A10+1</f>
        <v>3</v>
      </c>
      <c r="B11" s="86" t="s">
        <v>160</v>
      </c>
      <c r="C11" s="162" t="s">
        <v>236</v>
      </c>
      <c r="D11" s="162" t="s">
        <v>256</v>
      </c>
      <c r="E11" s="127" t="s">
        <v>172</v>
      </c>
      <c r="F11" s="171" t="s">
        <v>176</v>
      </c>
      <c r="G11" s="120" t="s">
        <v>185</v>
      </c>
      <c r="H11" s="85" t="s">
        <v>358</v>
      </c>
      <c r="I11" s="172" t="s">
        <v>208</v>
      </c>
      <c r="J11" s="173" t="s">
        <v>198</v>
      </c>
      <c r="K11" s="128">
        <v>18797</v>
      </c>
      <c r="L11" s="130">
        <v>5057</v>
      </c>
      <c r="M11" s="130">
        <v>1566</v>
      </c>
      <c r="N11" s="130">
        <v>1801</v>
      </c>
      <c r="O11" s="128">
        <v>1838</v>
      </c>
      <c r="P11" s="152">
        <f>SUM(K11:O11)</f>
        <v>29059</v>
      </c>
      <c r="Q11" s="155">
        <v>15</v>
      </c>
      <c r="R11" s="155"/>
      <c r="S11" s="152">
        <f>ROUND((K11/31*Q11),0)</f>
        <v>9095</v>
      </c>
      <c r="T11" s="152">
        <f>ROUND((L11/31*Q11),0)</f>
        <v>2447</v>
      </c>
      <c r="U11" s="152">
        <f>ROUND((M11/31*Q11),0)</f>
        <v>758</v>
      </c>
      <c r="V11" s="152">
        <f>ROUND((N11/31*Q11),0)</f>
        <v>871</v>
      </c>
      <c r="W11" s="152">
        <f>ROUND((O11/31*Q11),0)</f>
        <v>889</v>
      </c>
      <c r="X11" s="152">
        <f>ROUND((P11/26/8*R11*2),0)</f>
        <v>0</v>
      </c>
      <c r="Y11" s="152">
        <f>SUM(S11:X11)</f>
        <v>14060</v>
      </c>
      <c r="Z11" s="152">
        <f>ROUND((S11*12/100),0)</f>
        <v>1091</v>
      </c>
      <c r="AA11" s="152">
        <v>0</v>
      </c>
      <c r="AB11" s="152"/>
      <c r="AC11" s="152"/>
      <c r="AD11" s="152">
        <f>SUM(Z11:AC11)</f>
        <v>1091</v>
      </c>
      <c r="AE11" s="169">
        <f>Y11-AD11</f>
        <v>12969</v>
      </c>
    </row>
    <row r="12" spans="1:31" ht="28.5" customHeight="1">
      <c r="A12" s="119">
        <f aca="true" t="shared" si="5" ref="A12:A71">A11+1</f>
        <v>4</v>
      </c>
      <c r="B12" s="86" t="s">
        <v>152</v>
      </c>
      <c r="C12" s="86" t="s">
        <v>228</v>
      </c>
      <c r="D12" s="86" t="s">
        <v>249</v>
      </c>
      <c r="E12" s="87" t="s">
        <v>173</v>
      </c>
      <c r="F12" s="121" t="s">
        <v>176</v>
      </c>
      <c r="G12" s="120" t="s">
        <v>177</v>
      </c>
      <c r="H12" s="85">
        <v>1115495709</v>
      </c>
      <c r="I12" s="122" t="s">
        <v>199</v>
      </c>
      <c r="J12" s="123" t="s">
        <v>200</v>
      </c>
      <c r="K12" s="128">
        <v>15492</v>
      </c>
      <c r="L12" s="128">
        <v>0</v>
      </c>
      <c r="M12" s="128">
        <v>1290</v>
      </c>
      <c r="N12" s="128">
        <v>1484</v>
      </c>
      <c r="O12" s="129">
        <v>1423</v>
      </c>
      <c r="P12" s="152">
        <f aca="true" t="shared" si="6" ref="P12:P32">SUM(K12:O12)</f>
        <v>19689</v>
      </c>
      <c r="Q12" s="155">
        <v>29</v>
      </c>
      <c r="R12" s="155"/>
      <c r="S12" s="152">
        <f t="shared" si="0"/>
        <v>14493</v>
      </c>
      <c r="T12" s="152">
        <f t="shared" si="1"/>
        <v>0</v>
      </c>
      <c r="U12" s="152">
        <f t="shared" si="2"/>
        <v>1207</v>
      </c>
      <c r="V12" s="152">
        <f t="shared" si="3"/>
        <v>1388</v>
      </c>
      <c r="W12" s="152">
        <f t="shared" si="4"/>
        <v>1331</v>
      </c>
      <c r="X12" s="152">
        <f aca="true" t="shared" si="7" ref="X12:X57">ROUND((P12/26/8*R12*2),0)</f>
        <v>0</v>
      </c>
      <c r="Y12" s="152">
        <f aca="true" t="shared" si="8" ref="Y12:Y40">SUM(S12:X12)</f>
        <v>18419</v>
      </c>
      <c r="Z12" s="115">
        <f aca="true" t="shared" si="9" ref="Z12:Z40">ROUND((S12*12/100),0)</f>
        <v>1739</v>
      </c>
      <c r="AA12" s="115">
        <f aca="true" t="shared" si="10" ref="AA12:AA24">ROUND((Y12*0.75/100),0)</f>
        <v>138</v>
      </c>
      <c r="AB12" s="115"/>
      <c r="AC12" s="115"/>
      <c r="AD12" s="115">
        <f aca="true" t="shared" si="11" ref="AD12:AD40">SUM(Z12:AC12)</f>
        <v>1877</v>
      </c>
      <c r="AE12" s="116">
        <f aca="true" t="shared" si="12" ref="AE12:AE40">Y12-AD12</f>
        <v>16542</v>
      </c>
    </row>
    <row r="13" spans="1:31" ht="28.5" customHeight="1">
      <c r="A13" s="119">
        <f t="shared" si="5"/>
        <v>5</v>
      </c>
      <c r="B13" s="86" t="s">
        <v>153</v>
      </c>
      <c r="C13" s="86" t="s">
        <v>229</v>
      </c>
      <c r="D13" s="86" t="s">
        <v>250</v>
      </c>
      <c r="E13" s="87" t="s">
        <v>173</v>
      </c>
      <c r="F13" s="121" t="s">
        <v>176</v>
      </c>
      <c r="G13" s="120" t="s">
        <v>178</v>
      </c>
      <c r="H13" s="85">
        <v>2213704181</v>
      </c>
      <c r="I13" s="122" t="s">
        <v>201</v>
      </c>
      <c r="J13" s="123" t="s">
        <v>309</v>
      </c>
      <c r="K13" s="128">
        <v>15492</v>
      </c>
      <c r="L13" s="128">
        <v>0</v>
      </c>
      <c r="M13" s="128">
        <v>1290</v>
      </c>
      <c r="N13" s="128">
        <v>1484</v>
      </c>
      <c r="O13" s="129">
        <v>1423</v>
      </c>
      <c r="P13" s="152">
        <f t="shared" si="6"/>
        <v>19689</v>
      </c>
      <c r="Q13" s="155">
        <v>21</v>
      </c>
      <c r="R13" s="155"/>
      <c r="S13" s="152">
        <f t="shared" si="0"/>
        <v>10495</v>
      </c>
      <c r="T13" s="152">
        <f t="shared" si="1"/>
        <v>0</v>
      </c>
      <c r="U13" s="152">
        <f t="shared" si="2"/>
        <v>874</v>
      </c>
      <c r="V13" s="152">
        <f t="shared" si="3"/>
        <v>1005</v>
      </c>
      <c r="W13" s="152">
        <f t="shared" si="4"/>
        <v>964</v>
      </c>
      <c r="X13" s="152">
        <f t="shared" si="7"/>
        <v>0</v>
      </c>
      <c r="Y13" s="152">
        <f t="shared" si="8"/>
        <v>13338</v>
      </c>
      <c r="Z13" s="115">
        <f t="shared" si="9"/>
        <v>1259</v>
      </c>
      <c r="AA13" s="115">
        <f t="shared" si="10"/>
        <v>100</v>
      </c>
      <c r="AB13" s="115"/>
      <c r="AC13" s="115"/>
      <c r="AD13" s="115">
        <f t="shared" si="11"/>
        <v>1359</v>
      </c>
      <c r="AE13" s="116">
        <f t="shared" si="12"/>
        <v>11979</v>
      </c>
    </row>
    <row r="14" spans="1:32" ht="28.5" customHeight="1">
      <c r="A14" s="119">
        <f t="shared" si="5"/>
        <v>6</v>
      </c>
      <c r="B14" s="86" t="s">
        <v>154</v>
      </c>
      <c r="C14" s="86" t="s">
        <v>230</v>
      </c>
      <c r="D14" s="86" t="s">
        <v>251</v>
      </c>
      <c r="E14" s="87" t="s">
        <v>173</v>
      </c>
      <c r="F14" s="121" t="s">
        <v>176</v>
      </c>
      <c r="G14" s="120" t="s">
        <v>179</v>
      </c>
      <c r="H14" s="85">
        <v>1115794029</v>
      </c>
      <c r="I14" s="122" t="s">
        <v>202</v>
      </c>
      <c r="J14" s="123" t="s">
        <v>203</v>
      </c>
      <c r="K14" s="128">
        <v>15492</v>
      </c>
      <c r="L14" s="128">
        <v>0</v>
      </c>
      <c r="M14" s="128">
        <v>1290</v>
      </c>
      <c r="N14" s="128">
        <v>1484</v>
      </c>
      <c r="O14" s="129">
        <v>1423</v>
      </c>
      <c r="P14" s="152">
        <f t="shared" si="6"/>
        <v>19689</v>
      </c>
      <c r="Q14" s="155">
        <v>31</v>
      </c>
      <c r="R14" s="155">
        <v>12</v>
      </c>
      <c r="S14" s="152">
        <f t="shared" si="0"/>
        <v>15492</v>
      </c>
      <c r="T14" s="152">
        <f t="shared" si="1"/>
        <v>0</v>
      </c>
      <c r="U14" s="152">
        <f t="shared" si="2"/>
        <v>1290</v>
      </c>
      <c r="V14" s="152">
        <f t="shared" si="3"/>
        <v>1484</v>
      </c>
      <c r="W14" s="152">
        <f t="shared" si="4"/>
        <v>1423</v>
      </c>
      <c r="X14" s="152">
        <f t="shared" si="7"/>
        <v>2272</v>
      </c>
      <c r="Y14" s="152">
        <f t="shared" si="8"/>
        <v>21961</v>
      </c>
      <c r="Z14" s="115">
        <f t="shared" si="9"/>
        <v>1859</v>
      </c>
      <c r="AA14" s="115">
        <f t="shared" si="10"/>
        <v>165</v>
      </c>
      <c r="AB14" s="115"/>
      <c r="AC14" s="115"/>
      <c r="AD14" s="115">
        <f t="shared" si="11"/>
        <v>2024</v>
      </c>
      <c r="AE14" s="116">
        <f t="shared" si="12"/>
        <v>19937</v>
      </c>
      <c r="AF14" s="7" t="s">
        <v>422</v>
      </c>
    </row>
    <row r="15" spans="1:33" ht="28.5" customHeight="1">
      <c r="A15" s="119">
        <f t="shared" si="5"/>
        <v>7</v>
      </c>
      <c r="B15" s="86" t="s">
        <v>155</v>
      </c>
      <c r="C15" s="86" t="s">
        <v>231</v>
      </c>
      <c r="D15" s="86" t="s">
        <v>240</v>
      </c>
      <c r="E15" s="87" t="s">
        <v>173</v>
      </c>
      <c r="F15" s="121" t="s">
        <v>176</v>
      </c>
      <c r="G15" s="120" t="s">
        <v>180</v>
      </c>
      <c r="H15" s="85">
        <v>6923052190</v>
      </c>
      <c r="I15" s="122" t="s">
        <v>345</v>
      </c>
      <c r="J15" s="123" t="s">
        <v>344</v>
      </c>
      <c r="K15" s="128">
        <v>15492</v>
      </c>
      <c r="L15" s="128">
        <v>0</v>
      </c>
      <c r="M15" s="128">
        <v>1290</v>
      </c>
      <c r="N15" s="128">
        <v>1484</v>
      </c>
      <c r="O15" s="129">
        <v>1423</v>
      </c>
      <c r="P15" s="152">
        <f t="shared" si="6"/>
        <v>19689</v>
      </c>
      <c r="Q15" s="155">
        <v>25</v>
      </c>
      <c r="R15" s="155"/>
      <c r="S15" s="152">
        <f t="shared" si="0"/>
        <v>12494</v>
      </c>
      <c r="T15" s="152">
        <f t="shared" si="1"/>
        <v>0</v>
      </c>
      <c r="U15" s="152">
        <f t="shared" si="2"/>
        <v>1040</v>
      </c>
      <c r="V15" s="152">
        <f t="shared" si="3"/>
        <v>1197</v>
      </c>
      <c r="W15" s="152">
        <f t="shared" si="4"/>
        <v>1148</v>
      </c>
      <c r="X15" s="152">
        <f t="shared" si="7"/>
        <v>0</v>
      </c>
      <c r="Y15" s="152">
        <f t="shared" si="8"/>
        <v>15879</v>
      </c>
      <c r="Z15" s="115">
        <f t="shared" si="9"/>
        <v>1499</v>
      </c>
      <c r="AA15" s="115">
        <f t="shared" si="10"/>
        <v>119</v>
      </c>
      <c r="AB15" s="115"/>
      <c r="AC15" s="115"/>
      <c r="AD15" s="115">
        <f t="shared" si="11"/>
        <v>1618</v>
      </c>
      <c r="AE15" s="116">
        <f t="shared" si="12"/>
        <v>14261</v>
      </c>
      <c r="AF15" s="7" t="s">
        <v>423</v>
      </c>
      <c r="AG15" s="7">
        <v>20000</v>
      </c>
    </row>
    <row r="16" spans="1:33" ht="28.5" customHeight="1">
      <c r="A16" s="119">
        <f t="shared" si="5"/>
        <v>8</v>
      </c>
      <c r="B16" s="86" t="s">
        <v>156</v>
      </c>
      <c r="C16" s="86" t="s">
        <v>232</v>
      </c>
      <c r="D16" s="86" t="s">
        <v>252</v>
      </c>
      <c r="E16" s="87" t="s">
        <v>174</v>
      </c>
      <c r="F16" s="121" t="s">
        <v>176</v>
      </c>
      <c r="G16" s="120" t="s">
        <v>181</v>
      </c>
      <c r="H16" s="85">
        <v>1115516668</v>
      </c>
      <c r="I16" s="122" t="s">
        <v>204</v>
      </c>
      <c r="J16" s="123" t="s">
        <v>149</v>
      </c>
      <c r="K16" s="128">
        <v>15492</v>
      </c>
      <c r="L16" s="128">
        <v>0</v>
      </c>
      <c r="M16" s="128">
        <v>1290</v>
      </c>
      <c r="N16" s="128">
        <v>1484</v>
      </c>
      <c r="O16" s="129">
        <v>1423</v>
      </c>
      <c r="P16" s="152">
        <f t="shared" si="6"/>
        <v>19689</v>
      </c>
      <c r="Q16" s="155">
        <v>15</v>
      </c>
      <c r="R16" s="155"/>
      <c r="S16" s="152">
        <f t="shared" si="0"/>
        <v>7496</v>
      </c>
      <c r="T16" s="152">
        <f t="shared" si="1"/>
        <v>0</v>
      </c>
      <c r="U16" s="152">
        <f t="shared" si="2"/>
        <v>624</v>
      </c>
      <c r="V16" s="152">
        <f t="shared" si="3"/>
        <v>718</v>
      </c>
      <c r="W16" s="152">
        <f t="shared" si="4"/>
        <v>689</v>
      </c>
      <c r="X16" s="152">
        <f t="shared" si="7"/>
        <v>0</v>
      </c>
      <c r="Y16" s="152">
        <f t="shared" si="8"/>
        <v>9527</v>
      </c>
      <c r="Z16" s="115">
        <f t="shared" si="9"/>
        <v>900</v>
      </c>
      <c r="AA16" s="115">
        <f t="shared" si="10"/>
        <v>71</v>
      </c>
      <c r="AB16" s="115"/>
      <c r="AC16" s="115"/>
      <c r="AD16" s="115">
        <f t="shared" si="11"/>
        <v>971</v>
      </c>
      <c r="AE16" s="116">
        <f t="shared" si="12"/>
        <v>8556</v>
      </c>
      <c r="AF16" s="7" t="s">
        <v>425</v>
      </c>
      <c r="AG16" s="7">
        <v>2946</v>
      </c>
    </row>
    <row r="17" spans="1:33" ht="28.5" customHeight="1">
      <c r="A17" s="119">
        <f t="shared" si="5"/>
        <v>9</v>
      </c>
      <c r="B17" s="86" t="s">
        <v>157</v>
      </c>
      <c r="C17" s="86" t="s">
        <v>233</v>
      </c>
      <c r="D17" s="86" t="s">
        <v>253</v>
      </c>
      <c r="E17" s="87" t="s">
        <v>174</v>
      </c>
      <c r="F17" s="121" t="s">
        <v>176</v>
      </c>
      <c r="G17" s="120" t="s">
        <v>182</v>
      </c>
      <c r="H17" s="85">
        <v>1115516672</v>
      </c>
      <c r="I17" s="124" t="s">
        <v>533</v>
      </c>
      <c r="J17" s="123" t="s">
        <v>534</v>
      </c>
      <c r="K17" s="128">
        <v>15492</v>
      </c>
      <c r="L17" s="128">
        <v>0</v>
      </c>
      <c r="M17" s="128">
        <v>1290</v>
      </c>
      <c r="N17" s="128">
        <v>1484</v>
      </c>
      <c r="O17" s="129">
        <v>1423</v>
      </c>
      <c r="P17" s="152">
        <f t="shared" si="6"/>
        <v>19689</v>
      </c>
      <c r="Q17" s="155">
        <v>31</v>
      </c>
      <c r="R17" s="155"/>
      <c r="S17" s="152">
        <f t="shared" si="0"/>
        <v>15492</v>
      </c>
      <c r="T17" s="152">
        <f t="shared" si="1"/>
        <v>0</v>
      </c>
      <c r="U17" s="152">
        <f t="shared" si="2"/>
        <v>1290</v>
      </c>
      <c r="V17" s="152">
        <f t="shared" si="3"/>
        <v>1484</v>
      </c>
      <c r="W17" s="152">
        <f t="shared" si="4"/>
        <v>1423</v>
      </c>
      <c r="X17" s="152">
        <f t="shared" si="7"/>
        <v>0</v>
      </c>
      <c r="Y17" s="152">
        <f t="shared" si="8"/>
        <v>19689</v>
      </c>
      <c r="Z17" s="115">
        <f t="shared" si="9"/>
        <v>1859</v>
      </c>
      <c r="AA17" s="115">
        <f t="shared" si="10"/>
        <v>148</v>
      </c>
      <c r="AB17" s="115"/>
      <c r="AC17" s="115"/>
      <c r="AD17" s="115">
        <f t="shared" si="11"/>
        <v>2007</v>
      </c>
      <c r="AE17" s="116">
        <f t="shared" si="12"/>
        <v>17682</v>
      </c>
      <c r="AF17" s="7" t="s">
        <v>424</v>
      </c>
      <c r="AG17" s="7">
        <v>10000</v>
      </c>
    </row>
    <row r="18" spans="1:33" ht="28.5" customHeight="1">
      <c r="A18" s="119">
        <f t="shared" si="5"/>
        <v>10</v>
      </c>
      <c r="B18" s="86" t="s">
        <v>465</v>
      </c>
      <c r="C18" s="86" t="s">
        <v>463</v>
      </c>
      <c r="D18" s="86" t="s">
        <v>464</v>
      </c>
      <c r="E18" s="87" t="s">
        <v>173</v>
      </c>
      <c r="F18" s="121" t="s">
        <v>176</v>
      </c>
      <c r="G18" s="120" t="s">
        <v>466</v>
      </c>
      <c r="H18" s="85">
        <v>1115586289</v>
      </c>
      <c r="I18" s="122" t="s">
        <v>467</v>
      </c>
      <c r="J18" s="123" t="s">
        <v>468</v>
      </c>
      <c r="K18" s="128">
        <v>15492</v>
      </c>
      <c r="L18" s="128">
        <v>0</v>
      </c>
      <c r="M18" s="128">
        <v>1290</v>
      </c>
      <c r="N18" s="128">
        <v>1484</v>
      </c>
      <c r="O18" s="129">
        <v>1423</v>
      </c>
      <c r="P18" s="152">
        <f t="shared" si="6"/>
        <v>19689</v>
      </c>
      <c r="Q18" s="155">
        <v>31</v>
      </c>
      <c r="R18" s="155">
        <v>4</v>
      </c>
      <c r="S18" s="152">
        <f t="shared" si="0"/>
        <v>15492</v>
      </c>
      <c r="T18" s="152">
        <f t="shared" si="1"/>
        <v>0</v>
      </c>
      <c r="U18" s="152">
        <f t="shared" si="2"/>
        <v>1290</v>
      </c>
      <c r="V18" s="152">
        <f t="shared" si="3"/>
        <v>1484</v>
      </c>
      <c r="W18" s="152">
        <f t="shared" si="4"/>
        <v>1423</v>
      </c>
      <c r="X18" s="152">
        <f t="shared" si="7"/>
        <v>757</v>
      </c>
      <c r="Y18" s="152">
        <f t="shared" si="8"/>
        <v>20446</v>
      </c>
      <c r="Z18" s="115">
        <f t="shared" si="9"/>
        <v>1859</v>
      </c>
      <c r="AA18" s="115">
        <f t="shared" si="10"/>
        <v>153</v>
      </c>
      <c r="AB18" s="115"/>
      <c r="AC18" s="115"/>
      <c r="AD18" s="115">
        <f t="shared" si="11"/>
        <v>2012</v>
      </c>
      <c r="AE18" s="116">
        <f t="shared" si="12"/>
        <v>18434</v>
      </c>
      <c r="AF18" s="7" t="s">
        <v>426</v>
      </c>
      <c r="AG18" s="7">
        <v>7054</v>
      </c>
    </row>
    <row r="19" spans="1:33" ht="28.5" customHeight="1">
      <c r="A19" s="119">
        <f t="shared" si="5"/>
        <v>11</v>
      </c>
      <c r="B19" s="86" t="s">
        <v>158</v>
      </c>
      <c r="C19" s="86" t="s">
        <v>234</v>
      </c>
      <c r="D19" s="86" t="s">
        <v>254</v>
      </c>
      <c r="E19" s="87" t="s">
        <v>173</v>
      </c>
      <c r="F19" s="121" t="s">
        <v>176</v>
      </c>
      <c r="G19" s="120" t="s">
        <v>183</v>
      </c>
      <c r="H19" s="85">
        <v>1508098825</v>
      </c>
      <c r="I19" s="122" t="s">
        <v>205</v>
      </c>
      <c r="J19" s="123" t="s">
        <v>336</v>
      </c>
      <c r="K19" s="128">
        <v>15492</v>
      </c>
      <c r="L19" s="128">
        <v>0</v>
      </c>
      <c r="M19" s="128">
        <v>1290</v>
      </c>
      <c r="N19" s="128">
        <v>1484</v>
      </c>
      <c r="O19" s="129">
        <v>1423</v>
      </c>
      <c r="P19" s="152">
        <f t="shared" si="6"/>
        <v>19689</v>
      </c>
      <c r="Q19" s="155">
        <v>31</v>
      </c>
      <c r="R19" s="155">
        <v>12</v>
      </c>
      <c r="S19" s="152">
        <f t="shared" si="0"/>
        <v>15492</v>
      </c>
      <c r="T19" s="152">
        <f t="shared" si="1"/>
        <v>0</v>
      </c>
      <c r="U19" s="152">
        <f t="shared" si="2"/>
        <v>1290</v>
      </c>
      <c r="V19" s="152">
        <f t="shared" si="3"/>
        <v>1484</v>
      </c>
      <c r="W19" s="152">
        <f t="shared" si="4"/>
        <v>1423</v>
      </c>
      <c r="X19" s="152">
        <f t="shared" si="7"/>
        <v>2272</v>
      </c>
      <c r="Y19" s="152">
        <f t="shared" si="8"/>
        <v>21961</v>
      </c>
      <c r="Z19" s="115">
        <f t="shared" si="9"/>
        <v>1859</v>
      </c>
      <c r="AA19" s="115">
        <f t="shared" si="10"/>
        <v>165</v>
      </c>
      <c r="AB19" s="115"/>
      <c r="AC19" s="115"/>
      <c r="AD19" s="115">
        <f t="shared" si="11"/>
        <v>2024</v>
      </c>
      <c r="AE19" s="116">
        <f t="shared" si="12"/>
        <v>19937</v>
      </c>
      <c r="AF19" s="7" t="s">
        <v>427</v>
      </c>
      <c r="AG19" s="7">
        <f>AG18+AG17+AG16</f>
        <v>20000</v>
      </c>
    </row>
    <row r="20" spans="1:31" ht="28.5" customHeight="1">
      <c r="A20" s="119">
        <f t="shared" si="5"/>
        <v>12</v>
      </c>
      <c r="B20" s="86" t="s">
        <v>159</v>
      </c>
      <c r="C20" s="86" t="s">
        <v>235</v>
      </c>
      <c r="D20" s="86" t="s">
        <v>255</v>
      </c>
      <c r="E20" s="87" t="s">
        <v>173</v>
      </c>
      <c r="F20" s="121" t="s">
        <v>176</v>
      </c>
      <c r="G20" s="120" t="s">
        <v>184</v>
      </c>
      <c r="H20" s="85">
        <v>1115587106</v>
      </c>
      <c r="I20" s="122" t="s">
        <v>206</v>
      </c>
      <c r="J20" s="123" t="s">
        <v>207</v>
      </c>
      <c r="K20" s="128">
        <v>15492</v>
      </c>
      <c r="L20" s="128">
        <v>0</v>
      </c>
      <c r="M20" s="128">
        <v>1290</v>
      </c>
      <c r="N20" s="128">
        <v>1484</v>
      </c>
      <c r="O20" s="129">
        <v>1423</v>
      </c>
      <c r="P20" s="152">
        <f t="shared" si="6"/>
        <v>19689</v>
      </c>
      <c r="Q20" s="155">
        <v>25</v>
      </c>
      <c r="R20" s="155"/>
      <c r="S20" s="152">
        <f t="shared" si="0"/>
        <v>12494</v>
      </c>
      <c r="T20" s="152">
        <f t="shared" si="1"/>
        <v>0</v>
      </c>
      <c r="U20" s="152">
        <f t="shared" si="2"/>
        <v>1040</v>
      </c>
      <c r="V20" s="152">
        <f t="shared" si="3"/>
        <v>1197</v>
      </c>
      <c r="W20" s="152">
        <f t="shared" si="4"/>
        <v>1148</v>
      </c>
      <c r="X20" s="152">
        <f t="shared" si="7"/>
        <v>0</v>
      </c>
      <c r="Y20" s="152">
        <f t="shared" si="8"/>
        <v>15879</v>
      </c>
      <c r="Z20" s="115">
        <f t="shared" si="9"/>
        <v>1499</v>
      </c>
      <c r="AA20" s="115">
        <f t="shared" si="10"/>
        <v>119</v>
      </c>
      <c r="AB20" s="115"/>
      <c r="AC20" s="115"/>
      <c r="AD20" s="115">
        <f t="shared" si="11"/>
        <v>1618</v>
      </c>
      <c r="AE20" s="116">
        <f t="shared" si="12"/>
        <v>14261</v>
      </c>
    </row>
    <row r="21" spans="1:31" ht="28.5" customHeight="1">
      <c r="A21" s="119">
        <f t="shared" si="5"/>
        <v>13</v>
      </c>
      <c r="B21" s="86" t="s">
        <v>160</v>
      </c>
      <c r="C21" s="86" t="s">
        <v>236</v>
      </c>
      <c r="D21" s="86" t="s">
        <v>256</v>
      </c>
      <c r="E21" s="87" t="s">
        <v>173</v>
      </c>
      <c r="F21" s="121" t="s">
        <v>176</v>
      </c>
      <c r="G21" s="120" t="s">
        <v>185</v>
      </c>
      <c r="H21" s="85">
        <v>1115592996</v>
      </c>
      <c r="I21" s="122" t="s">
        <v>208</v>
      </c>
      <c r="J21" s="123" t="s">
        <v>198</v>
      </c>
      <c r="K21" s="128">
        <v>15492</v>
      </c>
      <c r="L21" s="128">
        <v>0</v>
      </c>
      <c r="M21" s="128">
        <v>1290</v>
      </c>
      <c r="N21" s="128">
        <v>1484</v>
      </c>
      <c r="O21" s="129">
        <v>1423</v>
      </c>
      <c r="P21" s="152">
        <f t="shared" si="6"/>
        <v>19689</v>
      </c>
      <c r="Q21" s="155">
        <v>14</v>
      </c>
      <c r="R21" s="155"/>
      <c r="S21" s="152">
        <f t="shared" si="0"/>
        <v>6996</v>
      </c>
      <c r="T21" s="152">
        <f t="shared" si="1"/>
        <v>0</v>
      </c>
      <c r="U21" s="152">
        <f t="shared" si="2"/>
        <v>583</v>
      </c>
      <c r="V21" s="152">
        <f t="shared" si="3"/>
        <v>670</v>
      </c>
      <c r="W21" s="152">
        <f t="shared" si="4"/>
        <v>643</v>
      </c>
      <c r="X21" s="152">
        <f t="shared" si="7"/>
        <v>0</v>
      </c>
      <c r="Y21" s="152">
        <f t="shared" si="8"/>
        <v>8892</v>
      </c>
      <c r="Z21" s="115">
        <f t="shared" si="9"/>
        <v>840</v>
      </c>
      <c r="AA21" s="115">
        <f t="shared" si="10"/>
        <v>67</v>
      </c>
      <c r="AB21" s="115"/>
      <c r="AC21" s="115"/>
      <c r="AD21" s="115">
        <f t="shared" si="11"/>
        <v>907</v>
      </c>
      <c r="AE21" s="116">
        <f t="shared" si="12"/>
        <v>7985</v>
      </c>
    </row>
    <row r="22" spans="1:31" ht="28.5" customHeight="1">
      <c r="A22" s="119">
        <f t="shared" si="5"/>
        <v>14</v>
      </c>
      <c r="B22" s="86" t="s">
        <v>161</v>
      </c>
      <c r="C22" s="86" t="s">
        <v>237</v>
      </c>
      <c r="D22" s="86" t="s">
        <v>253</v>
      </c>
      <c r="E22" s="87" t="s">
        <v>174</v>
      </c>
      <c r="F22" s="121" t="s">
        <v>176</v>
      </c>
      <c r="G22" s="120" t="s">
        <v>186</v>
      </c>
      <c r="H22" s="85">
        <v>2016844121</v>
      </c>
      <c r="I22" s="122" t="s">
        <v>346</v>
      </c>
      <c r="J22" s="123" t="s">
        <v>344</v>
      </c>
      <c r="K22" s="128">
        <v>15492</v>
      </c>
      <c r="L22" s="128">
        <v>0</v>
      </c>
      <c r="M22" s="128">
        <v>1290</v>
      </c>
      <c r="N22" s="128">
        <v>1484</v>
      </c>
      <c r="O22" s="129">
        <v>1423</v>
      </c>
      <c r="P22" s="152">
        <f t="shared" si="6"/>
        <v>19689</v>
      </c>
      <c r="Q22" s="155">
        <v>31</v>
      </c>
      <c r="R22" s="155"/>
      <c r="S22" s="152">
        <f t="shared" si="0"/>
        <v>15492</v>
      </c>
      <c r="T22" s="152">
        <f t="shared" si="1"/>
        <v>0</v>
      </c>
      <c r="U22" s="152">
        <f t="shared" si="2"/>
        <v>1290</v>
      </c>
      <c r="V22" s="152">
        <f t="shared" si="3"/>
        <v>1484</v>
      </c>
      <c r="W22" s="152">
        <f t="shared" si="4"/>
        <v>1423</v>
      </c>
      <c r="X22" s="152">
        <f t="shared" si="7"/>
        <v>0</v>
      </c>
      <c r="Y22" s="152">
        <f t="shared" si="8"/>
        <v>19689</v>
      </c>
      <c r="Z22" s="115">
        <f t="shared" si="9"/>
        <v>1859</v>
      </c>
      <c r="AA22" s="115">
        <f t="shared" si="10"/>
        <v>148</v>
      </c>
      <c r="AB22" s="115"/>
      <c r="AC22" s="115"/>
      <c r="AD22" s="115">
        <f t="shared" si="11"/>
        <v>2007</v>
      </c>
      <c r="AE22" s="116">
        <f t="shared" si="12"/>
        <v>17682</v>
      </c>
    </row>
    <row r="23" spans="1:31" ht="28.5" customHeight="1">
      <c r="A23" s="119">
        <f t="shared" si="5"/>
        <v>15</v>
      </c>
      <c r="B23" s="86" t="s">
        <v>162</v>
      </c>
      <c r="C23" s="86" t="s">
        <v>238</v>
      </c>
      <c r="D23" s="86" t="s">
        <v>257</v>
      </c>
      <c r="E23" s="87" t="s">
        <v>173</v>
      </c>
      <c r="F23" s="121" t="s">
        <v>176</v>
      </c>
      <c r="G23" s="120" t="s">
        <v>187</v>
      </c>
      <c r="H23" s="85">
        <v>1115635577</v>
      </c>
      <c r="I23" s="122" t="s">
        <v>209</v>
      </c>
      <c r="J23" s="123" t="s">
        <v>210</v>
      </c>
      <c r="K23" s="128">
        <v>15492</v>
      </c>
      <c r="L23" s="128">
        <v>0</v>
      </c>
      <c r="M23" s="128">
        <v>1290</v>
      </c>
      <c r="N23" s="128">
        <v>1484</v>
      </c>
      <c r="O23" s="129">
        <v>1423</v>
      </c>
      <c r="P23" s="152">
        <f t="shared" si="6"/>
        <v>19689</v>
      </c>
      <c r="Q23" s="155">
        <v>30</v>
      </c>
      <c r="R23" s="155"/>
      <c r="S23" s="152">
        <f t="shared" si="0"/>
        <v>14992</v>
      </c>
      <c r="T23" s="152">
        <f t="shared" si="1"/>
        <v>0</v>
      </c>
      <c r="U23" s="152">
        <f t="shared" si="2"/>
        <v>1248</v>
      </c>
      <c r="V23" s="152">
        <f t="shared" si="3"/>
        <v>1436</v>
      </c>
      <c r="W23" s="152">
        <f t="shared" si="4"/>
        <v>1377</v>
      </c>
      <c r="X23" s="152">
        <f t="shared" si="7"/>
        <v>0</v>
      </c>
      <c r="Y23" s="152">
        <f t="shared" si="8"/>
        <v>19053</v>
      </c>
      <c r="Z23" s="115">
        <f t="shared" si="9"/>
        <v>1799</v>
      </c>
      <c r="AA23" s="115">
        <f t="shared" si="10"/>
        <v>143</v>
      </c>
      <c r="AB23" s="115"/>
      <c r="AC23" s="115"/>
      <c r="AD23" s="115">
        <f t="shared" si="11"/>
        <v>1942</v>
      </c>
      <c r="AE23" s="116">
        <f t="shared" si="12"/>
        <v>17111</v>
      </c>
    </row>
    <row r="24" spans="1:31" ht="28.5" customHeight="1">
      <c r="A24" s="119">
        <f t="shared" si="5"/>
        <v>16</v>
      </c>
      <c r="B24" s="86" t="s">
        <v>163</v>
      </c>
      <c r="C24" s="86" t="s">
        <v>239</v>
      </c>
      <c r="D24" s="86" t="s">
        <v>258</v>
      </c>
      <c r="E24" s="87" t="s">
        <v>173</v>
      </c>
      <c r="F24" s="121" t="s">
        <v>176</v>
      </c>
      <c r="G24" s="120" t="s">
        <v>188</v>
      </c>
      <c r="H24" s="85" t="s">
        <v>189</v>
      </c>
      <c r="I24" s="122" t="s">
        <v>211</v>
      </c>
      <c r="J24" s="123" t="s">
        <v>212</v>
      </c>
      <c r="K24" s="128">
        <v>15492</v>
      </c>
      <c r="L24" s="128">
        <v>0</v>
      </c>
      <c r="M24" s="128">
        <v>1290</v>
      </c>
      <c r="N24" s="128">
        <v>1484</v>
      </c>
      <c r="O24" s="129">
        <v>1423</v>
      </c>
      <c r="P24" s="152">
        <f t="shared" si="6"/>
        <v>19689</v>
      </c>
      <c r="Q24" s="155">
        <v>21</v>
      </c>
      <c r="R24" s="155"/>
      <c r="S24" s="152">
        <f t="shared" si="0"/>
        <v>10495</v>
      </c>
      <c r="T24" s="152">
        <f t="shared" si="1"/>
        <v>0</v>
      </c>
      <c r="U24" s="152">
        <f t="shared" si="2"/>
        <v>874</v>
      </c>
      <c r="V24" s="152">
        <f t="shared" si="3"/>
        <v>1005</v>
      </c>
      <c r="W24" s="152">
        <f t="shared" si="4"/>
        <v>964</v>
      </c>
      <c r="X24" s="152">
        <f t="shared" si="7"/>
        <v>0</v>
      </c>
      <c r="Y24" s="152">
        <f t="shared" si="8"/>
        <v>13338</v>
      </c>
      <c r="Z24" s="115">
        <f t="shared" si="9"/>
        <v>1259</v>
      </c>
      <c r="AA24" s="115">
        <f t="shared" si="10"/>
        <v>100</v>
      </c>
      <c r="AB24" s="115"/>
      <c r="AC24" s="115"/>
      <c r="AD24" s="115">
        <f t="shared" si="11"/>
        <v>1359</v>
      </c>
      <c r="AE24" s="116">
        <f t="shared" si="12"/>
        <v>11979</v>
      </c>
    </row>
    <row r="25" spans="1:31" ht="28.5" customHeight="1">
      <c r="A25" s="119">
        <f t="shared" si="5"/>
        <v>17</v>
      </c>
      <c r="B25" s="86" t="s">
        <v>164</v>
      </c>
      <c r="C25" s="86" t="s">
        <v>241</v>
      </c>
      <c r="D25" s="86" t="s">
        <v>259</v>
      </c>
      <c r="E25" s="87" t="s">
        <v>173</v>
      </c>
      <c r="F25" s="121"/>
      <c r="G25" s="120" t="s">
        <v>190</v>
      </c>
      <c r="H25" s="85">
        <v>1115708622</v>
      </c>
      <c r="I25" s="122" t="s">
        <v>213</v>
      </c>
      <c r="J25" s="123" t="s">
        <v>214</v>
      </c>
      <c r="K25" s="128">
        <v>15492</v>
      </c>
      <c r="L25" s="128">
        <v>0</v>
      </c>
      <c r="M25" s="128">
        <v>1290</v>
      </c>
      <c r="N25" s="128">
        <v>1484</v>
      </c>
      <c r="O25" s="129">
        <v>1423</v>
      </c>
      <c r="P25" s="152">
        <f t="shared" si="6"/>
        <v>19689</v>
      </c>
      <c r="Q25" s="155">
        <v>29</v>
      </c>
      <c r="R25" s="155"/>
      <c r="S25" s="152">
        <f t="shared" si="0"/>
        <v>14493</v>
      </c>
      <c r="T25" s="152">
        <f t="shared" si="1"/>
        <v>0</v>
      </c>
      <c r="U25" s="152">
        <f t="shared" si="2"/>
        <v>1207</v>
      </c>
      <c r="V25" s="152">
        <f t="shared" si="3"/>
        <v>1388</v>
      </c>
      <c r="W25" s="152">
        <f t="shared" si="4"/>
        <v>1331</v>
      </c>
      <c r="X25" s="152">
        <f t="shared" si="7"/>
        <v>0</v>
      </c>
      <c r="Y25" s="152">
        <f t="shared" si="8"/>
        <v>18419</v>
      </c>
      <c r="Z25" s="115">
        <f t="shared" si="9"/>
        <v>1739</v>
      </c>
      <c r="AA25" s="115">
        <f aca="true" t="shared" si="13" ref="AA25:AA41">ROUND((Y25*0.75/100),0)</f>
        <v>138</v>
      </c>
      <c r="AB25" s="115"/>
      <c r="AC25" s="115"/>
      <c r="AD25" s="115">
        <f t="shared" si="11"/>
        <v>1877</v>
      </c>
      <c r="AE25" s="116">
        <f t="shared" si="12"/>
        <v>16542</v>
      </c>
    </row>
    <row r="26" spans="1:31" ht="28.5" customHeight="1">
      <c r="A26" s="119">
        <f t="shared" si="5"/>
        <v>18</v>
      </c>
      <c r="B26" s="86" t="s">
        <v>165</v>
      </c>
      <c r="C26" s="86" t="s">
        <v>242</v>
      </c>
      <c r="D26" s="86" t="s">
        <v>260</v>
      </c>
      <c r="E26" s="87" t="s">
        <v>173</v>
      </c>
      <c r="F26" s="121" t="s">
        <v>176</v>
      </c>
      <c r="G26" s="120" t="s">
        <v>191</v>
      </c>
      <c r="H26" s="85">
        <v>1115713231</v>
      </c>
      <c r="I26" s="124" t="s">
        <v>215</v>
      </c>
      <c r="J26" s="123" t="s">
        <v>149</v>
      </c>
      <c r="K26" s="128">
        <v>15492</v>
      </c>
      <c r="L26" s="128">
        <v>0</v>
      </c>
      <c r="M26" s="128">
        <v>1290</v>
      </c>
      <c r="N26" s="128">
        <v>1484</v>
      </c>
      <c r="O26" s="129">
        <v>1423</v>
      </c>
      <c r="P26" s="152">
        <f t="shared" si="6"/>
        <v>19689</v>
      </c>
      <c r="Q26" s="155">
        <v>12</v>
      </c>
      <c r="R26" s="155"/>
      <c r="S26" s="152">
        <f t="shared" si="0"/>
        <v>5997</v>
      </c>
      <c r="T26" s="152">
        <f t="shared" si="1"/>
        <v>0</v>
      </c>
      <c r="U26" s="152">
        <f t="shared" si="2"/>
        <v>499</v>
      </c>
      <c r="V26" s="152">
        <f t="shared" si="3"/>
        <v>574</v>
      </c>
      <c r="W26" s="152">
        <f t="shared" si="4"/>
        <v>551</v>
      </c>
      <c r="X26" s="152">
        <f t="shared" si="7"/>
        <v>0</v>
      </c>
      <c r="Y26" s="152">
        <f t="shared" si="8"/>
        <v>7621</v>
      </c>
      <c r="Z26" s="115">
        <f t="shared" si="9"/>
        <v>720</v>
      </c>
      <c r="AA26" s="115">
        <f t="shared" si="13"/>
        <v>57</v>
      </c>
      <c r="AB26" s="115"/>
      <c r="AC26" s="115"/>
      <c r="AD26" s="115">
        <f t="shared" si="11"/>
        <v>777</v>
      </c>
      <c r="AE26" s="116">
        <f t="shared" si="12"/>
        <v>6844</v>
      </c>
    </row>
    <row r="27" spans="1:31" ht="28.5" customHeight="1">
      <c r="A27" s="119">
        <f t="shared" si="5"/>
        <v>19</v>
      </c>
      <c r="B27" s="86" t="s">
        <v>166</v>
      </c>
      <c r="C27" s="86" t="s">
        <v>243</v>
      </c>
      <c r="D27" s="86" t="s">
        <v>261</v>
      </c>
      <c r="E27" s="87" t="s">
        <v>173</v>
      </c>
      <c r="F27" s="121" t="s">
        <v>176</v>
      </c>
      <c r="G27" s="120" t="s">
        <v>192</v>
      </c>
      <c r="H27" s="85">
        <v>1115728103</v>
      </c>
      <c r="I27" s="122" t="s">
        <v>216</v>
      </c>
      <c r="J27" s="123" t="s">
        <v>217</v>
      </c>
      <c r="K27" s="128">
        <v>15492</v>
      </c>
      <c r="L27" s="128">
        <v>0</v>
      </c>
      <c r="M27" s="128">
        <v>1290</v>
      </c>
      <c r="N27" s="128">
        <v>1484</v>
      </c>
      <c r="O27" s="129">
        <v>1423</v>
      </c>
      <c r="P27" s="152">
        <f t="shared" si="6"/>
        <v>19689</v>
      </c>
      <c r="Q27" s="155">
        <v>8</v>
      </c>
      <c r="R27" s="155"/>
      <c r="S27" s="152">
        <f t="shared" si="0"/>
        <v>3998</v>
      </c>
      <c r="T27" s="152">
        <f t="shared" si="1"/>
        <v>0</v>
      </c>
      <c r="U27" s="152">
        <f t="shared" si="2"/>
        <v>333</v>
      </c>
      <c r="V27" s="152">
        <f t="shared" si="3"/>
        <v>383</v>
      </c>
      <c r="W27" s="152">
        <f t="shared" si="4"/>
        <v>367</v>
      </c>
      <c r="X27" s="152">
        <f t="shared" si="7"/>
        <v>0</v>
      </c>
      <c r="Y27" s="152">
        <f t="shared" si="8"/>
        <v>5081</v>
      </c>
      <c r="Z27" s="115">
        <f t="shared" si="9"/>
        <v>480</v>
      </c>
      <c r="AA27" s="115">
        <f t="shared" si="13"/>
        <v>38</v>
      </c>
      <c r="AB27" s="115"/>
      <c r="AC27" s="115"/>
      <c r="AD27" s="115">
        <f t="shared" si="11"/>
        <v>518</v>
      </c>
      <c r="AE27" s="116">
        <f t="shared" si="12"/>
        <v>4563</v>
      </c>
    </row>
    <row r="28" spans="1:31" ht="28.5" customHeight="1">
      <c r="A28" s="119">
        <f t="shared" si="5"/>
        <v>20</v>
      </c>
      <c r="B28" s="86" t="s">
        <v>167</v>
      </c>
      <c r="C28" s="86" t="s">
        <v>244</v>
      </c>
      <c r="D28" s="86" t="s">
        <v>262</v>
      </c>
      <c r="E28" s="87" t="s">
        <v>173</v>
      </c>
      <c r="F28" s="121" t="s">
        <v>176</v>
      </c>
      <c r="G28" s="120" t="s">
        <v>193</v>
      </c>
      <c r="H28" s="85">
        <v>1115728107</v>
      </c>
      <c r="I28" s="122" t="s">
        <v>218</v>
      </c>
      <c r="J28" s="123" t="s">
        <v>219</v>
      </c>
      <c r="K28" s="128">
        <v>15492</v>
      </c>
      <c r="L28" s="128">
        <v>0</v>
      </c>
      <c r="M28" s="128">
        <v>1290</v>
      </c>
      <c r="N28" s="128">
        <v>1484</v>
      </c>
      <c r="O28" s="129">
        <v>1423</v>
      </c>
      <c r="P28" s="152">
        <f t="shared" si="6"/>
        <v>19689</v>
      </c>
      <c r="Q28" s="155">
        <v>20</v>
      </c>
      <c r="R28" s="155"/>
      <c r="S28" s="152">
        <f t="shared" si="0"/>
        <v>9995</v>
      </c>
      <c r="T28" s="152">
        <f t="shared" si="1"/>
        <v>0</v>
      </c>
      <c r="U28" s="152">
        <f t="shared" si="2"/>
        <v>832</v>
      </c>
      <c r="V28" s="152">
        <f t="shared" si="3"/>
        <v>957</v>
      </c>
      <c r="W28" s="152">
        <f t="shared" si="4"/>
        <v>918</v>
      </c>
      <c r="X28" s="152">
        <f t="shared" si="7"/>
        <v>0</v>
      </c>
      <c r="Y28" s="152">
        <f t="shared" si="8"/>
        <v>12702</v>
      </c>
      <c r="Z28" s="115">
        <f t="shared" si="9"/>
        <v>1199</v>
      </c>
      <c r="AA28" s="115">
        <f t="shared" si="13"/>
        <v>95</v>
      </c>
      <c r="AB28" s="115"/>
      <c r="AC28" s="115"/>
      <c r="AD28" s="115">
        <f t="shared" si="11"/>
        <v>1294</v>
      </c>
      <c r="AE28" s="116">
        <f t="shared" si="12"/>
        <v>11408</v>
      </c>
    </row>
    <row r="29" spans="1:31" ht="28.5" customHeight="1">
      <c r="A29" s="119">
        <f t="shared" si="5"/>
        <v>21</v>
      </c>
      <c r="B29" s="86" t="s">
        <v>168</v>
      </c>
      <c r="C29" s="86" t="s">
        <v>245</v>
      </c>
      <c r="D29" s="86" t="s">
        <v>263</v>
      </c>
      <c r="E29" s="87" t="s">
        <v>173</v>
      </c>
      <c r="F29" s="121" t="s">
        <v>176</v>
      </c>
      <c r="G29" s="120" t="s">
        <v>194</v>
      </c>
      <c r="H29" s="85">
        <v>1115728109</v>
      </c>
      <c r="I29" s="122" t="s">
        <v>220</v>
      </c>
      <c r="J29" s="123" t="s">
        <v>221</v>
      </c>
      <c r="K29" s="128">
        <v>15492</v>
      </c>
      <c r="L29" s="128">
        <v>0</v>
      </c>
      <c r="M29" s="128">
        <v>1290</v>
      </c>
      <c r="N29" s="128">
        <v>1484</v>
      </c>
      <c r="O29" s="129">
        <v>1423</v>
      </c>
      <c r="P29" s="152">
        <f t="shared" si="6"/>
        <v>19689</v>
      </c>
      <c r="Q29" s="155">
        <v>31</v>
      </c>
      <c r="R29" s="155"/>
      <c r="S29" s="152">
        <f t="shared" si="0"/>
        <v>15492</v>
      </c>
      <c r="T29" s="152">
        <f t="shared" si="1"/>
        <v>0</v>
      </c>
      <c r="U29" s="152">
        <f t="shared" si="2"/>
        <v>1290</v>
      </c>
      <c r="V29" s="152">
        <f t="shared" si="3"/>
        <v>1484</v>
      </c>
      <c r="W29" s="152">
        <f t="shared" si="4"/>
        <v>1423</v>
      </c>
      <c r="X29" s="152">
        <f t="shared" si="7"/>
        <v>0</v>
      </c>
      <c r="Y29" s="152">
        <f t="shared" si="8"/>
        <v>19689</v>
      </c>
      <c r="Z29" s="115">
        <f t="shared" si="9"/>
        <v>1859</v>
      </c>
      <c r="AA29" s="115">
        <f t="shared" si="13"/>
        <v>148</v>
      </c>
      <c r="AB29" s="115"/>
      <c r="AC29" s="115"/>
      <c r="AD29" s="115">
        <f t="shared" si="11"/>
        <v>2007</v>
      </c>
      <c r="AE29" s="116">
        <f t="shared" si="12"/>
        <v>17682</v>
      </c>
    </row>
    <row r="30" spans="1:31" ht="28.5" customHeight="1">
      <c r="A30" s="119">
        <f t="shared" si="5"/>
        <v>22</v>
      </c>
      <c r="B30" s="86" t="s">
        <v>169</v>
      </c>
      <c r="C30" s="86" t="s">
        <v>246</v>
      </c>
      <c r="D30" s="86" t="s">
        <v>264</v>
      </c>
      <c r="E30" s="87" t="s">
        <v>173</v>
      </c>
      <c r="F30" s="121" t="s">
        <v>176</v>
      </c>
      <c r="G30" s="120" t="s">
        <v>195</v>
      </c>
      <c r="H30" s="85">
        <v>1115728110</v>
      </c>
      <c r="I30" s="122" t="s">
        <v>222</v>
      </c>
      <c r="J30" s="123" t="s">
        <v>310</v>
      </c>
      <c r="K30" s="128">
        <v>15492</v>
      </c>
      <c r="L30" s="128">
        <v>0</v>
      </c>
      <c r="M30" s="128">
        <v>1290</v>
      </c>
      <c r="N30" s="128">
        <v>1484</v>
      </c>
      <c r="O30" s="129">
        <v>1423</v>
      </c>
      <c r="P30" s="152">
        <f t="shared" si="6"/>
        <v>19689</v>
      </c>
      <c r="Q30" s="155">
        <v>29</v>
      </c>
      <c r="R30" s="155"/>
      <c r="S30" s="152">
        <f t="shared" si="0"/>
        <v>14493</v>
      </c>
      <c r="T30" s="152">
        <f t="shared" si="1"/>
        <v>0</v>
      </c>
      <c r="U30" s="152">
        <f t="shared" si="2"/>
        <v>1207</v>
      </c>
      <c r="V30" s="152">
        <f t="shared" si="3"/>
        <v>1388</v>
      </c>
      <c r="W30" s="152">
        <f t="shared" si="4"/>
        <v>1331</v>
      </c>
      <c r="X30" s="152">
        <f t="shared" si="7"/>
        <v>0</v>
      </c>
      <c r="Y30" s="152">
        <f t="shared" si="8"/>
        <v>18419</v>
      </c>
      <c r="Z30" s="115">
        <f t="shared" si="9"/>
        <v>1739</v>
      </c>
      <c r="AA30" s="115">
        <f t="shared" si="13"/>
        <v>138</v>
      </c>
      <c r="AB30" s="115"/>
      <c r="AC30" s="115"/>
      <c r="AD30" s="115">
        <f t="shared" si="11"/>
        <v>1877</v>
      </c>
      <c r="AE30" s="116">
        <f t="shared" si="12"/>
        <v>16542</v>
      </c>
    </row>
    <row r="31" spans="1:31" ht="28.5" customHeight="1">
      <c r="A31" s="119">
        <f t="shared" si="5"/>
        <v>23</v>
      </c>
      <c r="B31" s="86" t="s">
        <v>170</v>
      </c>
      <c r="C31" s="86" t="s">
        <v>247</v>
      </c>
      <c r="D31" s="86" t="s">
        <v>265</v>
      </c>
      <c r="E31" s="87" t="s">
        <v>174</v>
      </c>
      <c r="F31" s="121" t="s">
        <v>176</v>
      </c>
      <c r="G31" s="120" t="s">
        <v>196</v>
      </c>
      <c r="H31" s="85">
        <v>2016775332</v>
      </c>
      <c r="I31" s="122" t="s">
        <v>223</v>
      </c>
      <c r="J31" s="123" t="s">
        <v>311</v>
      </c>
      <c r="K31" s="128">
        <v>15492</v>
      </c>
      <c r="L31" s="128">
        <v>0</v>
      </c>
      <c r="M31" s="128">
        <v>1290</v>
      </c>
      <c r="N31" s="128">
        <v>1484</v>
      </c>
      <c r="O31" s="129">
        <v>1423</v>
      </c>
      <c r="P31" s="152">
        <f t="shared" si="6"/>
        <v>19689</v>
      </c>
      <c r="Q31" s="155">
        <v>28</v>
      </c>
      <c r="R31" s="155"/>
      <c r="S31" s="152">
        <f t="shared" si="0"/>
        <v>13993</v>
      </c>
      <c r="T31" s="152">
        <f t="shared" si="1"/>
        <v>0</v>
      </c>
      <c r="U31" s="152">
        <f t="shared" si="2"/>
        <v>1165</v>
      </c>
      <c r="V31" s="152">
        <f t="shared" si="3"/>
        <v>1340</v>
      </c>
      <c r="W31" s="152">
        <f t="shared" si="4"/>
        <v>1285</v>
      </c>
      <c r="X31" s="152">
        <f t="shared" si="7"/>
        <v>0</v>
      </c>
      <c r="Y31" s="152">
        <f t="shared" si="8"/>
        <v>17783</v>
      </c>
      <c r="Z31" s="115">
        <f t="shared" si="9"/>
        <v>1679</v>
      </c>
      <c r="AA31" s="115">
        <f t="shared" si="13"/>
        <v>133</v>
      </c>
      <c r="AB31" s="115"/>
      <c r="AC31" s="115"/>
      <c r="AD31" s="115">
        <f t="shared" si="11"/>
        <v>1812</v>
      </c>
      <c r="AE31" s="116">
        <f t="shared" si="12"/>
        <v>15971</v>
      </c>
    </row>
    <row r="32" spans="1:31" ht="28.5" customHeight="1">
      <c r="A32" s="119">
        <f t="shared" si="5"/>
        <v>24</v>
      </c>
      <c r="B32" s="86" t="s">
        <v>171</v>
      </c>
      <c r="C32" s="86" t="s">
        <v>248</v>
      </c>
      <c r="D32" s="86" t="s">
        <v>266</v>
      </c>
      <c r="E32" s="87" t="s">
        <v>173</v>
      </c>
      <c r="F32" s="121" t="s">
        <v>176</v>
      </c>
      <c r="G32" s="120" t="s">
        <v>197</v>
      </c>
      <c r="H32" s="85">
        <v>1115625988</v>
      </c>
      <c r="I32" s="122" t="s">
        <v>224</v>
      </c>
      <c r="J32" s="123" t="s">
        <v>225</v>
      </c>
      <c r="K32" s="128">
        <v>15492</v>
      </c>
      <c r="L32" s="128">
        <v>0</v>
      </c>
      <c r="M32" s="128">
        <v>1290</v>
      </c>
      <c r="N32" s="128">
        <v>1484</v>
      </c>
      <c r="O32" s="129">
        <v>1423</v>
      </c>
      <c r="P32" s="152">
        <f t="shared" si="6"/>
        <v>19689</v>
      </c>
      <c r="Q32" s="155">
        <v>30</v>
      </c>
      <c r="R32" s="155"/>
      <c r="S32" s="152">
        <f t="shared" si="0"/>
        <v>14992</v>
      </c>
      <c r="T32" s="152">
        <f t="shared" si="1"/>
        <v>0</v>
      </c>
      <c r="U32" s="152">
        <f t="shared" si="2"/>
        <v>1248</v>
      </c>
      <c r="V32" s="152">
        <f t="shared" si="3"/>
        <v>1436</v>
      </c>
      <c r="W32" s="152">
        <f t="shared" si="4"/>
        <v>1377</v>
      </c>
      <c r="X32" s="152">
        <f t="shared" si="7"/>
        <v>0</v>
      </c>
      <c r="Y32" s="152">
        <f t="shared" si="8"/>
        <v>19053</v>
      </c>
      <c r="Z32" s="115">
        <f t="shared" si="9"/>
        <v>1799</v>
      </c>
      <c r="AA32" s="115">
        <f t="shared" si="13"/>
        <v>143</v>
      </c>
      <c r="AB32" s="115"/>
      <c r="AC32" s="115"/>
      <c r="AD32" s="115">
        <f t="shared" si="11"/>
        <v>1942</v>
      </c>
      <c r="AE32" s="116">
        <f t="shared" si="12"/>
        <v>17111</v>
      </c>
    </row>
    <row r="33" spans="1:31" ht="28.5" customHeight="1">
      <c r="A33" s="119">
        <f t="shared" si="5"/>
        <v>25</v>
      </c>
      <c r="B33" s="86" t="s">
        <v>282</v>
      </c>
      <c r="C33" s="86" t="s">
        <v>283</v>
      </c>
      <c r="D33" s="86" t="s">
        <v>284</v>
      </c>
      <c r="E33" s="87" t="s">
        <v>174</v>
      </c>
      <c r="F33" s="121" t="s">
        <v>285</v>
      </c>
      <c r="G33" s="120">
        <v>101491710824</v>
      </c>
      <c r="H33" s="85">
        <v>1115854856</v>
      </c>
      <c r="I33" s="125" t="s">
        <v>286</v>
      </c>
      <c r="J33" s="126" t="s">
        <v>287</v>
      </c>
      <c r="K33" s="128">
        <v>15492</v>
      </c>
      <c r="L33" s="128">
        <v>0</v>
      </c>
      <c r="M33" s="128">
        <v>1290</v>
      </c>
      <c r="N33" s="128">
        <v>1484</v>
      </c>
      <c r="O33" s="128">
        <v>1423</v>
      </c>
      <c r="P33" s="152">
        <f aca="true" t="shared" si="14" ref="P33:P40">SUM(K33:O33)</f>
        <v>19689</v>
      </c>
      <c r="Q33" s="155">
        <v>25</v>
      </c>
      <c r="R33" s="155"/>
      <c r="S33" s="152">
        <f t="shared" si="0"/>
        <v>12494</v>
      </c>
      <c r="T33" s="152">
        <f t="shared" si="1"/>
        <v>0</v>
      </c>
      <c r="U33" s="152">
        <f t="shared" si="2"/>
        <v>1040</v>
      </c>
      <c r="V33" s="152">
        <f t="shared" si="3"/>
        <v>1197</v>
      </c>
      <c r="W33" s="152">
        <f t="shared" si="4"/>
        <v>1148</v>
      </c>
      <c r="X33" s="152">
        <f t="shared" si="7"/>
        <v>0</v>
      </c>
      <c r="Y33" s="152">
        <f t="shared" si="8"/>
        <v>15879</v>
      </c>
      <c r="Z33" s="115">
        <f t="shared" si="9"/>
        <v>1499</v>
      </c>
      <c r="AA33" s="115">
        <f t="shared" si="13"/>
        <v>119</v>
      </c>
      <c r="AB33" s="115"/>
      <c r="AC33" s="115"/>
      <c r="AD33" s="115">
        <f t="shared" si="11"/>
        <v>1618</v>
      </c>
      <c r="AE33" s="116">
        <f t="shared" si="12"/>
        <v>14261</v>
      </c>
    </row>
    <row r="34" spans="1:31" ht="28.5" customHeight="1">
      <c r="A34" s="119">
        <f t="shared" si="5"/>
        <v>26</v>
      </c>
      <c r="B34" s="86" t="s">
        <v>294</v>
      </c>
      <c r="C34" s="86" t="s">
        <v>295</v>
      </c>
      <c r="D34" s="86" t="s">
        <v>296</v>
      </c>
      <c r="E34" s="154" t="s">
        <v>173</v>
      </c>
      <c r="F34" s="121" t="s">
        <v>297</v>
      </c>
      <c r="G34" s="120">
        <v>101500931959</v>
      </c>
      <c r="H34" s="86">
        <v>1115862589</v>
      </c>
      <c r="I34" s="125" t="s">
        <v>298</v>
      </c>
      <c r="J34" s="126" t="s">
        <v>312</v>
      </c>
      <c r="K34" s="128">
        <v>15492</v>
      </c>
      <c r="L34" s="128">
        <v>0</v>
      </c>
      <c r="M34" s="128">
        <v>1290</v>
      </c>
      <c r="N34" s="128">
        <v>1484</v>
      </c>
      <c r="O34" s="128">
        <v>1423</v>
      </c>
      <c r="P34" s="152">
        <f t="shared" si="14"/>
        <v>19689</v>
      </c>
      <c r="Q34" s="155">
        <v>22</v>
      </c>
      <c r="R34" s="155"/>
      <c r="S34" s="152">
        <f t="shared" si="0"/>
        <v>10994</v>
      </c>
      <c r="T34" s="152">
        <f t="shared" si="1"/>
        <v>0</v>
      </c>
      <c r="U34" s="152">
        <f t="shared" si="2"/>
        <v>915</v>
      </c>
      <c r="V34" s="152">
        <f t="shared" si="3"/>
        <v>1053</v>
      </c>
      <c r="W34" s="152">
        <f t="shared" si="4"/>
        <v>1010</v>
      </c>
      <c r="X34" s="152">
        <f t="shared" si="7"/>
        <v>0</v>
      </c>
      <c r="Y34" s="152">
        <f t="shared" si="8"/>
        <v>13972</v>
      </c>
      <c r="Z34" s="115">
        <f t="shared" si="9"/>
        <v>1319</v>
      </c>
      <c r="AA34" s="115">
        <f t="shared" si="13"/>
        <v>105</v>
      </c>
      <c r="AB34" s="115">
        <v>1800</v>
      </c>
      <c r="AC34" s="115"/>
      <c r="AD34" s="115">
        <f t="shared" si="11"/>
        <v>3224</v>
      </c>
      <c r="AE34" s="116">
        <f t="shared" si="12"/>
        <v>10748</v>
      </c>
    </row>
    <row r="35" spans="1:31" ht="28.5" customHeight="1">
      <c r="A35" s="119">
        <f t="shared" si="5"/>
        <v>27</v>
      </c>
      <c r="B35" s="86" t="s">
        <v>288</v>
      </c>
      <c r="C35" s="86" t="s">
        <v>289</v>
      </c>
      <c r="D35" s="86" t="s">
        <v>290</v>
      </c>
      <c r="E35" s="87" t="s">
        <v>173</v>
      </c>
      <c r="F35" s="121" t="s">
        <v>291</v>
      </c>
      <c r="G35" s="120">
        <v>100967178957</v>
      </c>
      <c r="H35" s="86">
        <v>1115862590</v>
      </c>
      <c r="I35" s="125" t="s">
        <v>292</v>
      </c>
      <c r="J35" s="126" t="s">
        <v>293</v>
      </c>
      <c r="K35" s="128">
        <v>15492</v>
      </c>
      <c r="L35" s="128">
        <v>0</v>
      </c>
      <c r="M35" s="128">
        <v>1290</v>
      </c>
      <c r="N35" s="128">
        <v>1484</v>
      </c>
      <c r="O35" s="128">
        <v>1423</v>
      </c>
      <c r="P35" s="152">
        <f t="shared" si="14"/>
        <v>19689</v>
      </c>
      <c r="Q35" s="155">
        <v>28</v>
      </c>
      <c r="R35" s="155"/>
      <c r="S35" s="152">
        <f t="shared" si="0"/>
        <v>13993</v>
      </c>
      <c r="T35" s="152">
        <f t="shared" si="1"/>
        <v>0</v>
      </c>
      <c r="U35" s="152">
        <f t="shared" si="2"/>
        <v>1165</v>
      </c>
      <c r="V35" s="152">
        <f t="shared" si="3"/>
        <v>1340</v>
      </c>
      <c r="W35" s="152">
        <f t="shared" si="4"/>
        <v>1285</v>
      </c>
      <c r="X35" s="152">
        <f t="shared" si="7"/>
        <v>0</v>
      </c>
      <c r="Y35" s="152">
        <f t="shared" si="8"/>
        <v>17783</v>
      </c>
      <c r="Z35" s="115">
        <f t="shared" si="9"/>
        <v>1679</v>
      </c>
      <c r="AA35" s="115">
        <f t="shared" si="13"/>
        <v>133</v>
      </c>
      <c r="AB35" s="115"/>
      <c r="AC35" s="115"/>
      <c r="AD35" s="115">
        <f t="shared" si="11"/>
        <v>1812</v>
      </c>
      <c r="AE35" s="116">
        <f t="shared" si="12"/>
        <v>15971</v>
      </c>
    </row>
    <row r="36" spans="1:31" ht="28.5" customHeight="1">
      <c r="A36" s="119">
        <f t="shared" si="5"/>
        <v>28</v>
      </c>
      <c r="B36" s="86" t="s">
        <v>299</v>
      </c>
      <c r="C36" s="86" t="s">
        <v>300</v>
      </c>
      <c r="D36" s="86" t="s">
        <v>301</v>
      </c>
      <c r="E36" s="87" t="s">
        <v>173</v>
      </c>
      <c r="F36" s="121" t="s">
        <v>176</v>
      </c>
      <c r="G36" s="120" t="s">
        <v>302</v>
      </c>
      <c r="H36" s="86">
        <v>1115572215</v>
      </c>
      <c r="I36" s="125" t="s">
        <v>303</v>
      </c>
      <c r="J36" s="126" t="s">
        <v>337</v>
      </c>
      <c r="K36" s="128">
        <v>15492</v>
      </c>
      <c r="L36" s="128">
        <v>0</v>
      </c>
      <c r="M36" s="128">
        <v>1290</v>
      </c>
      <c r="N36" s="128">
        <v>1484</v>
      </c>
      <c r="O36" s="128">
        <v>1423</v>
      </c>
      <c r="P36" s="152">
        <f t="shared" si="14"/>
        <v>19689</v>
      </c>
      <c r="Q36" s="155">
        <v>10</v>
      </c>
      <c r="R36" s="155"/>
      <c r="S36" s="152">
        <f t="shared" si="0"/>
        <v>4997</v>
      </c>
      <c r="T36" s="152">
        <f t="shared" si="1"/>
        <v>0</v>
      </c>
      <c r="U36" s="152">
        <f t="shared" si="2"/>
        <v>416</v>
      </c>
      <c r="V36" s="152">
        <f t="shared" si="3"/>
        <v>479</v>
      </c>
      <c r="W36" s="152">
        <f t="shared" si="4"/>
        <v>459</v>
      </c>
      <c r="X36" s="152">
        <f t="shared" si="7"/>
        <v>0</v>
      </c>
      <c r="Y36" s="152">
        <f t="shared" si="8"/>
        <v>6351</v>
      </c>
      <c r="Z36" s="115">
        <f t="shared" si="9"/>
        <v>600</v>
      </c>
      <c r="AA36" s="115">
        <f t="shared" si="13"/>
        <v>48</v>
      </c>
      <c r="AB36" s="115"/>
      <c r="AC36" s="115"/>
      <c r="AD36" s="115">
        <f t="shared" si="11"/>
        <v>648</v>
      </c>
      <c r="AE36" s="116">
        <f t="shared" si="12"/>
        <v>5703</v>
      </c>
    </row>
    <row r="37" spans="1:31" ht="28.5" customHeight="1">
      <c r="A37" s="119">
        <f t="shared" si="5"/>
        <v>29</v>
      </c>
      <c r="B37" s="86" t="s">
        <v>304</v>
      </c>
      <c r="C37" s="86" t="s">
        <v>305</v>
      </c>
      <c r="D37" s="86" t="s">
        <v>306</v>
      </c>
      <c r="E37" s="87" t="s">
        <v>173</v>
      </c>
      <c r="F37" s="121" t="s">
        <v>176</v>
      </c>
      <c r="G37" s="120" t="s">
        <v>307</v>
      </c>
      <c r="H37" s="86">
        <v>1115636303</v>
      </c>
      <c r="I37" s="125" t="s">
        <v>308</v>
      </c>
      <c r="J37" s="126" t="s">
        <v>150</v>
      </c>
      <c r="K37" s="128">
        <v>15492</v>
      </c>
      <c r="L37" s="128">
        <v>0</v>
      </c>
      <c r="M37" s="128">
        <v>1290</v>
      </c>
      <c r="N37" s="128">
        <v>1484</v>
      </c>
      <c r="O37" s="128">
        <v>1423</v>
      </c>
      <c r="P37" s="152">
        <f t="shared" si="14"/>
        <v>19689</v>
      </c>
      <c r="Q37" s="155">
        <v>26</v>
      </c>
      <c r="R37" s="155"/>
      <c r="S37" s="152">
        <f t="shared" si="0"/>
        <v>12993</v>
      </c>
      <c r="T37" s="152">
        <f t="shared" si="1"/>
        <v>0</v>
      </c>
      <c r="U37" s="152">
        <f t="shared" si="2"/>
        <v>1082</v>
      </c>
      <c r="V37" s="152">
        <f t="shared" si="3"/>
        <v>1245</v>
      </c>
      <c r="W37" s="152">
        <f t="shared" si="4"/>
        <v>1193</v>
      </c>
      <c r="X37" s="152">
        <f t="shared" si="7"/>
        <v>0</v>
      </c>
      <c r="Y37" s="152">
        <f t="shared" si="8"/>
        <v>16513</v>
      </c>
      <c r="Z37" s="115">
        <f t="shared" si="9"/>
        <v>1559</v>
      </c>
      <c r="AA37" s="115">
        <f t="shared" si="13"/>
        <v>124</v>
      </c>
      <c r="AB37" s="115"/>
      <c r="AC37" s="115"/>
      <c r="AD37" s="115">
        <f t="shared" si="11"/>
        <v>1683</v>
      </c>
      <c r="AE37" s="116">
        <f t="shared" si="12"/>
        <v>14830</v>
      </c>
    </row>
    <row r="38" spans="1:31" ht="28.5" customHeight="1">
      <c r="A38" s="119">
        <f t="shared" si="5"/>
        <v>30</v>
      </c>
      <c r="B38" s="86" t="s">
        <v>313</v>
      </c>
      <c r="C38" s="86" t="s">
        <v>314</v>
      </c>
      <c r="D38" s="86" t="s">
        <v>315</v>
      </c>
      <c r="E38" s="127" t="s">
        <v>173</v>
      </c>
      <c r="F38" s="121" t="s">
        <v>316</v>
      </c>
      <c r="G38" s="120">
        <v>100636655143</v>
      </c>
      <c r="H38" s="86">
        <v>1115852916</v>
      </c>
      <c r="I38" s="125" t="s">
        <v>317</v>
      </c>
      <c r="J38" s="126" t="s">
        <v>318</v>
      </c>
      <c r="K38" s="128">
        <v>15492</v>
      </c>
      <c r="L38" s="128">
        <v>0</v>
      </c>
      <c r="M38" s="128">
        <v>1290</v>
      </c>
      <c r="N38" s="130">
        <v>1484</v>
      </c>
      <c r="O38" s="130">
        <v>1423</v>
      </c>
      <c r="P38" s="152">
        <f t="shared" si="14"/>
        <v>19689</v>
      </c>
      <c r="Q38" s="155">
        <v>28</v>
      </c>
      <c r="R38" s="155"/>
      <c r="S38" s="152">
        <f t="shared" si="0"/>
        <v>13993</v>
      </c>
      <c r="T38" s="152">
        <f t="shared" si="1"/>
        <v>0</v>
      </c>
      <c r="U38" s="152">
        <f t="shared" si="2"/>
        <v>1165</v>
      </c>
      <c r="V38" s="152">
        <f t="shared" si="3"/>
        <v>1340</v>
      </c>
      <c r="W38" s="152">
        <f t="shared" si="4"/>
        <v>1285</v>
      </c>
      <c r="X38" s="152">
        <f t="shared" si="7"/>
        <v>0</v>
      </c>
      <c r="Y38" s="152">
        <f t="shared" si="8"/>
        <v>17783</v>
      </c>
      <c r="Z38" s="115">
        <f t="shared" si="9"/>
        <v>1679</v>
      </c>
      <c r="AA38" s="115">
        <f t="shared" si="13"/>
        <v>133</v>
      </c>
      <c r="AB38" s="115"/>
      <c r="AC38" s="115"/>
      <c r="AD38" s="115">
        <f t="shared" si="11"/>
        <v>1812</v>
      </c>
      <c r="AE38" s="116">
        <f t="shared" si="12"/>
        <v>15971</v>
      </c>
    </row>
    <row r="39" spans="1:31" ht="28.5" customHeight="1">
      <c r="A39" s="119">
        <f t="shared" si="5"/>
        <v>31</v>
      </c>
      <c r="B39" s="164" t="s">
        <v>319</v>
      </c>
      <c r="C39" s="162" t="s">
        <v>320</v>
      </c>
      <c r="D39" s="163" t="s">
        <v>321</v>
      </c>
      <c r="E39" s="87" t="s">
        <v>173</v>
      </c>
      <c r="F39" s="121" t="s">
        <v>322</v>
      </c>
      <c r="G39" s="120">
        <v>101342404810</v>
      </c>
      <c r="H39" s="86">
        <v>1115881678</v>
      </c>
      <c r="I39" s="125" t="s">
        <v>323</v>
      </c>
      <c r="J39" s="126" t="s">
        <v>324</v>
      </c>
      <c r="K39" s="128">
        <v>15492</v>
      </c>
      <c r="L39" s="128">
        <v>0</v>
      </c>
      <c r="M39" s="128">
        <v>1290</v>
      </c>
      <c r="N39" s="130">
        <v>1484</v>
      </c>
      <c r="O39" s="130">
        <v>1423</v>
      </c>
      <c r="P39" s="152">
        <f t="shared" si="14"/>
        <v>19689</v>
      </c>
      <c r="Q39" s="155">
        <v>19</v>
      </c>
      <c r="R39" s="155"/>
      <c r="S39" s="152">
        <f t="shared" si="0"/>
        <v>9495</v>
      </c>
      <c r="T39" s="152">
        <f t="shared" si="1"/>
        <v>0</v>
      </c>
      <c r="U39" s="152">
        <f t="shared" si="2"/>
        <v>791</v>
      </c>
      <c r="V39" s="152">
        <f t="shared" si="3"/>
        <v>910</v>
      </c>
      <c r="W39" s="152">
        <f t="shared" si="4"/>
        <v>872</v>
      </c>
      <c r="X39" s="152">
        <f t="shared" si="7"/>
        <v>0</v>
      </c>
      <c r="Y39" s="152">
        <f t="shared" si="8"/>
        <v>12068</v>
      </c>
      <c r="Z39" s="115">
        <f t="shared" si="9"/>
        <v>1139</v>
      </c>
      <c r="AA39" s="115">
        <f t="shared" si="13"/>
        <v>91</v>
      </c>
      <c r="AB39" s="115"/>
      <c r="AC39" s="115"/>
      <c r="AD39" s="115">
        <f t="shared" si="11"/>
        <v>1230</v>
      </c>
      <c r="AE39" s="116">
        <f t="shared" si="12"/>
        <v>10838</v>
      </c>
    </row>
    <row r="40" spans="1:31" ht="28.5" customHeight="1">
      <c r="A40" s="119">
        <f t="shared" si="5"/>
        <v>32</v>
      </c>
      <c r="B40" s="164" t="s">
        <v>325</v>
      </c>
      <c r="C40" s="162" t="s">
        <v>328</v>
      </c>
      <c r="D40" s="162" t="s">
        <v>329</v>
      </c>
      <c r="E40" s="87" t="s">
        <v>173</v>
      </c>
      <c r="F40" s="121" t="s">
        <v>326</v>
      </c>
      <c r="G40" s="120">
        <v>101693598607</v>
      </c>
      <c r="H40" s="86">
        <v>2214092068</v>
      </c>
      <c r="I40" s="125" t="s">
        <v>327</v>
      </c>
      <c r="J40" s="126" t="s">
        <v>330</v>
      </c>
      <c r="K40" s="128">
        <v>15492</v>
      </c>
      <c r="L40" s="128">
        <v>0</v>
      </c>
      <c r="M40" s="128">
        <v>1290</v>
      </c>
      <c r="N40" s="128">
        <v>1484</v>
      </c>
      <c r="O40" s="128">
        <v>1423</v>
      </c>
      <c r="P40" s="152">
        <f t="shared" si="14"/>
        <v>19689</v>
      </c>
      <c r="Q40" s="155">
        <v>26</v>
      </c>
      <c r="R40" s="155"/>
      <c r="S40" s="152">
        <f t="shared" si="0"/>
        <v>12993</v>
      </c>
      <c r="T40" s="152">
        <f t="shared" si="1"/>
        <v>0</v>
      </c>
      <c r="U40" s="152">
        <f t="shared" si="2"/>
        <v>1082</v>
      </c>
      <c r="V40" s="152">
        <f t="shared" si="3"/>
        <v>1245</v>
      </c>
      <c r="W40" s="152">
        <f t="shared" si="4"/>
        <v>1193</v>
      </c>
      <c r="X40" s="152">
        <f t="shared" si="7"/>
        <v>0</v>
      </c>
      <c r="Y40" s="152">
        <f t="shared" si="8"/>
        <v>16513</v>
      </c>
      <c r="Z40" s="115">
        <f t="shared" si="9"/>
        <v>1559</v>
      </c>
      <c r="AA40" s="115">
        <f t="shared" si="13"/>
        <v>124</v>
      </c>
      <c r="AB40" s="115"/>
      <c r="AC40" s="115"/>
      <c r="AD40" s="115">
        <f t="shared" si="11"/>
        <v>1683</v>
      </c>
      <c r="AE40" s="116">
        <f t="shared" si="12"/>
        <v>14830</v>
      </c>
    </row>
    <row r="41" spans="1:31" ht="28.5" customHeight="1">
      <c r="A41" s="119">
        <f t="shared" si="5"/>
        <v>33</v>
      </c>
      <c r="B41" s="164" t="s">
        <v>331</v>
      </c>
      <c r="C41" s="162" t="s">
        <v>332</v>
      </c>
      <c r="D41" s="162" t="s">
        <v>333</v>
      </c>
      <c r="E41" s="87" t="s">
        <v>173</v>
      </c>
      <c r="F41" s="167">
        <v>44447</v>
      </c>
      <c r="G41" s="120">
        <v>101347186277</v>
      </c>
      <c r="H41" s="86">
        <v>1115917478</v>
      </c>
      <c r="I41" s="125" t="s">
        <v>334</v>
      </c>
      <c r="J41" s="126" t="s">
        <v>335</v>
      </c>
      <c r="K41" s="128">
        <v>15492</v>
      </c>
      <c r="L41" s="128">
        <v>0</v>
      </c>
      <c r="M41" s="128">
        <v>1290</v>
      </c>
      <c r="N41" s="128">
        <v>1484</v>
      </c>
      <c r="O41" s="128">
        <v>1423</v>
      </c>
      <c r="P41" s="152">
        <f aca="true" t="shared" si="15" ref="P41:P48">SUM(K41:O41)</f>
        <v>19689</v>
      </c>
      <c r="Q41" s="155">
        <v>26</v>
      </c>
      <c r="R41" s="155"/>
      <c r="S41" s="152">
        <f t="shared" si="0"/>
        <v>12993</v>
      </c>
      <c r="T41" s="152">
        <f t="shared" si="1"/>
        <v>0</v>
      </c>
      <c r="U41" s="152">
        <f t="shared" si="2"/>
        <v>1082</v>
      </c>
      <c r="V41" s="152">
        <f t="shared" si="3"/>
        <v>1245</v>
      </c>
      <c r="W41" s="152">
        <f t="shared" si="4"/>
        <v>1193</v>
      </c>
      <c r="X41" s="152">
        <f t="shared" si="7"/>
        <v>0</v>
      </c>
      <c r="Y41" s="152">
        <f aca="true" t="shared" si="16" ref="Y41:Y48">SUM(S41:X41)</f>
        <v>16513</v>
      </c>
      <c r="Z41" s="152">
        <f aca="true" t="shared" si="17" ref="Z41:Z48">ROUND((S41*12/100),0)</f>
        <v>1559</v>
      </c>
      <c r="AA41" s="115">
        <f t="shared" si="13"/>
        <v>124</v>
      </c>
      <c r="AB41" s="152"/>
      <c r="AC41" s="152"/>
      <c r="AD41" s="152">
        <f aca="true" t="shared" si="18" ref="AD41:AD48">SUM(Z41:AC41)</f>
        <v>1683</v>
      </c>
      <c r="AE41" s="169">
        <f aca="true" t="shared" si="19" ref="AE41:AE48">Y41-AD41</f>
        <v>14830</v>
      </c>
    </row>
    <row r="42" spans="1:31" ht="28.5" customHeight="1">
      <c r="A42" s="119">
        <f t="shared" si="5"/>
        <v>34</v>
      </c>
      <c r="B42" s="164" t="s">
        <v>338</v>
      </c>
      <c r="C42" s="162" t="s">
        <v>339</v>
      </c>
      <c r="D42" s="162" t="s">
        <v>340</v>
      </c>
      <c r="E42" s="87" t="s">
        <v>173</v>
      </c>
      <c r="F42" s="167" t="s">
        <v>176</v>
      </c>
      <c r="G42" s="120" t="s">
        <v>341</v>
      </c>
      <c r="H42" s="86">
        <v>1115693646</v>
      </c>
      <c r="I42" s="125" t="s">
        <v>342</v>
      </c>
      <c r="J42" s="126" t="s">
        <v>343</v>
      </c>
      <c r="K42" s="128">
        <v>15492</v>
      </c>
      <c r="L42" s="128">
        <v>0</v>
      </c>
      <c r="M42" s="128">
        <v>1290</v>
      </c>
      <c r="N42" s="128">
        <v>1484</v>
      </c>
      <c r="O42" s="128">
        <v>1423</v>
      </c>
      <c r="P42" s="152">
        <f t="shared" si="15"/>
        <v>19689</v>
      </c>
      <c r="Q42" s="155">
        <v>27</v>
      </c>
      <c r="R42" s="155"/>
      <c r="S42" s="152">
        <f t="shared" si="0"/>
        <v>13493</v>
      </c>
      <c r="T42" s="152">
        <f t="shared" si="1"/>
        <v>0</v>
      </c>
      <c r="U42" s="152">
        <f t="shared" si="2"/>
        <v>1124</v>
      </c>
      <c r="V42" s="152">
        <f t="shared" si="3"/>
        <v>1293</v>
      </c>
      <c r="W42" s="152">
        <f t="shared" si="4"/>
        <v>1239</v>
      </c>
      <c r="X42" s="152">
        <f t="shared" si="7"/>
        <v>0</v>
      </c>
      <c r="Y42" s="152">
        <f t="shared" si="16"/>
        <v>17149</v>
      </c>
      <c r="Z42" s="152">
        <f t="shared" si="17"/>
        <v>1619</v>
      </c>
      <c r="AA42" s="152">
        <f aca="true" t="shared" si="20" ref="AA42:AA48">ROUND((Y42*0.75/100),0)</f>
        <v>129</v>
      </c>
      <c r="AB42" s="152"/>
      <c r="AC42" s="152"/>
      <c r="AD42" s="152">
        <f t="shared" si="18"/>
        <v>1748</v>
      </c>
      <c r="AE42" s="169">
        <f t="shared" si="19"/>
        <v>15401</v>
      </c>
    </row>
    <row r="43" spans="1:31" ht="28.5" customHeight="1">
      <c r="A43" s="119">
        <f t="shared" si="5"/>
        <v>35</v>
      </c>
      <c r="B43" s="164" t="s">
        <v>348</v>
      </c>
      <c r="C43" s="162" t="s">
        <v>349</v>
      </c>
      <c r="D43" s="162" t="s">
        <v>350</v>
      </c>
      <c r="E43" s="87" t="s">
        <v>174</v>
      </c>
      <c r="F43" s="167" t="s">
        <v>351</v>
      </c>
      <c r="G43" s="120">
        <v>101756301886</v>
      </c>
      <c r="H43" s="86">
        <v>1115943786</v>
      </c>
      <c r="I43" s="125" t="s">
        <v>356</v>
      </c>
      <c r="J43" s="126" t="s">
        <v>344</v>
      </c>
      <c r="K43" s="128">
        <v>15492</v>
      </c>
      <c r="L43" s="130">
        <v>0</v>
      </c>
      <c r="M43" s="130">
        <v>1290</v>
      </c>
      <c r="N43" s="130">
        <v>1484</v>
      </c>
      <c r="O43" s="130">
        <v>1423</v>
      </c>
      <c r="P43" s="152">
        <f t="shared" si="15"/>
        <v>19689</v>
      </c>
      <c r="Q43" s="155">
        <v>29</v>
      </c>
      <c r="R43" s="155"/>
      <c r="S43" s="152">
        <f t="shared" si="0"/>
        <v>14493</v>
      </c>
      <c r="T43" s="152">
        <f t="shared" si="1"/>
        <v>0</v>
      </c>
      <c r="U43" s="152">
        <f t="shared" si="2"/>
        <v>1207</v>
      </c>
      <c r="V43" s="152">
        <f t="shared" si="3"/>
        <v>1388</v>
      </c>
      <c r="W43" s="152">
        <f t="shared" si="4"/>
        <v>1331</v>
      </c>
      <c r="X43" s="152">
        <f t="shared" si="7"/>
        <v>0</v>
      </c>
      <c r="Y43" s="152">
        <f t="shared" si="16"/>
        <v>18419</v>
      </c>
      <c r="Z43" s="131">
        <f t="shared" si="17"/>
        <v>1739</v>
      </c>
      <c r="AA43" s="131">
        <f t="shared" si="20"/>
        <v>138</v>
      </c>
      <c r="AB43" s="131"/>
      <c r="AC43" s="131"/>
      <c r="AD43" s="131">
        <f t="shared" si="18"/>
        <v>1877</v>
      </c>
      <c r="AE43" s="170">
        <f t="shared" si="19"/>
        <v>16542</v>
      </c>
    </row>
    <row r="44" spans="1:31" ht="28.5" customHeight="1">
      <c r="A44" s="119">
        <f t="shared" si="5"/>
        <v>36</v>
      </c>
      <c r="B44" s="164" t="s">
        <v>352</v>
      </c>
      <c r="C44" s="162" t="s">
        <v>353</v>
      </c>
      <c r="D44" s="162" t="s">
        <v>354</v>
      </c>
      <c r="E44" s="127" t="s">
        <v>173</v>
      </c>
      <c r="F44" s="167" t="s">
        <v>355</v>
      </c>
      <c r="G44" s="120">
        <v>101423538499</v>
      </c>
      <c r="H44" s="86">
        <v>1115943794</v>
      </c>
      <c r="I44" s="125" t="s">
        <v>357</v>
      </c>
      <c r="J44" s="126" t="s">
        <v>344</v>
      </c>
      <c r="K44" s="128">
        <v>15492</v>
      </c>
      <c r="L44" s="130">
        <v>0</v>
      </c>
      <c r="M44" s="130">
        <v>1290</v>
      </c>
      <c r="N44" s="130">
        <v>1484</v>
      </c>
      <c r="O44" s="130">
        <v>1423</v>
      </c>
      <c r="P44" s="152">
        <f t="shared" si="15"/>
        <v>19689</v>
      </c>
      <c r="Q44" s="155">
        <v>23</v>
      </c>
      <c r="R44" s="155"/>
      <c r="S44" s="152">
        <f t="shared" si="0"/>
        <v>11494</v>
      </c>
      <c r="T44" s="152">
        <f t="shared" si="1"/>
        <v>0</v>
      </c>
      <c r="U44" s="152">
        <f t="shared" si="2"/>
        <v>957</v>
      </c>
      <c r="V44" s="152">
        <f t="shared" si="3"/>
        <v>1101</v>
      </c>
      <c r="W44" s="152">
        <f t="shared" si="4"/>
        <v>1056</v>
      </c>
      <c r="X44" s="152">
        <f t="shared" si="7"/>
        <v>0</v>
      </c>
      <c r="Y44" s="152">
        <f t="shared" si="16"/>
        <v>14608</v>
      </c>
      <c r="Z44" s="131">
        <f t="shared" si="17"/>
        <v>1379</v>
      </c>
      <c r="AA44" s="131">
        <f t="shared" si="20"/>
        <v>110</v>
      </c>
      <c r="AB44" s="131"/>
      <c r="AC44" s="131"/>
      <c r="AD44" s="131">
        <f t="shared" si="18"/>
        <v>1489</v>
      </c>
      <c r="AE44" s="170">
        <f t="shared" si="19"/>
        <v>13119</v>
      </c>
    </row>
    <row r="45" spans="1:31" ht="28.5" customHeight="1">
      <c r="A45" s="119">
        <f t="shared" si="5"/>
        <v>37</v>
      </c>
      <c r="B45" s="164" t="s">
        <v>347</v>
      </c>
      <c r="C45" s="162" t="s">
        <v>360</v>
      </c>
      <c r="D45" s="162" t="s">
        <v>361</v>
      </c>
      <c r="E45" s="127" t="s">
        <v>173</v>
      </c>
      <c r="F45" s="167" t="s">
        <v>359</v>
      </c>
      <c r="G45" s="120">
        <v>101770554539</v>
      </c>
      <c r="H45" s="86">
        <v>1115963621</v>
      </c>
      <c r="I45" s="125" t="s">
        <v>366</v>
      </c>
      <c r="J45" s="126" t="s">
        <v>367</v>
      </c>
      <c r="K45" s="128">
        <v>15492</v>
      </c>
      <c r="L45" s="128">
        <v>0</v>
      </c>
      <c r="M45" s="128">
        <v>1290</v>
      </c>
      <c r="N45" s="128">
        <v>1484</v>
      </c>
      <c r="O45" s="128">
        <v>1423</v>
      </c>
      <c r="P45" s="152">
        <f t="shared" si="15"/>
        <v>19689</v>
      </c>
      <c r="Q45" s="155">
        <v>4</v>
      </c>
      <c r="R45" s="155"/>
      <c r="S45" s="152">
        <f t="shared" si="0"/>
        <v>1999</v>
      </c>
      <c r="T45" s="152">
        <f t="shared" si="1"/>
        <v>0</v>
      </c>
      <c r="U45" s="152">
        <f t="shared" si="2"/>
        <v>166</v>
      </c>
      <c r="V45" s="152">
        <f t="shared" si="3"/>
        <v>191</v>
      </c>
      <c r="W45" s="152">
        <f t="shared" si="4"/>
        <v>184</v>
      </c>
      <c r="X45" s="152">
        <f t="shared" si="7"/>
        <v>0</v>
      </c>
      <c r="Y45" s="152">
        <f t="shared" si="16"/>
        <v>2540</v>
      </c>
      <c r="Z45" s="131">
        <f t="shared" si="17"/>
        <v>240</v>
      </c>
      <c r="AA45" s="131">
        <f t="shared" si="20"/>
        <v>19</v>
      </c>
      <c r="AB45" s="131">
        <v>1800</v>
      </c>
      <c r="AC45" s="131"/>
      <c r="AD45" s="131">
        <f t="shared" si="18"/>
        <v>2059</v>
      </c>
      <c r="AE45" s="170">
        <f t="shared" si="19"/>
        <v>481</v>
      </c>
    </row>
    <row r="46" spans="1:31" ht="28.5" customHeight="1">
      <c r="A46" s="119">
        <f t="shared" si="5"/>
        <v>38</v>
      </c>
      <c r="B46" s="164" t="s">
        <v>398</v>
      </c>
      <c r="C46" s="162" t="s">
        <v>399</v>
      </c>
      <c r="D46" s="162" t="s">
        <v>400</v>
      </c>
      <c r="E46" s="127" t="s">
        <v>173</v>
      </c>
      <c r="F46" s="167" t="s">
        <v>401</v>
      </c>
      <c r="G46" s="120">
        <v>101210827459</v>
      </c>
      <c r="H46" s="86">
        <v>1115805794</v>
      </c>
      <c r="I46" s="125" t="s">
        <v>402</v>
      </c>
      <c r="J46" s="126" t="s">
        <v>149</v>
      </c>
      <c r="K46" s="128">
        <v>15492</v>
      </c>
      <c r="L46" s="128">
        <v>0</v>
      </c>
      <c r="M46" s="128">
        <v>1290</v>
      </c>
      <c r="N46" s="128">
        <v>1484</v>
      </c>
      <c r="O46" s="128">
        <v>1423</v>
      </c>
      <c r="P46" s="152">
        <f t="shared" si="15"/>
        <v>19689</v>
      </c>
      <c r="Q46" s="155">
        <v>31</v>
      </c>
      <c r="R46" s="155">
        <v>4</v>
      </c>
      <c r="S46" s="152">
        <f t="shared" si="0"/>
        <v>15492</v>
      </c>
      <c r="T46" s="152">
        <f t="shared" si="1"/>
        <v>0</v>
      </c>
      <c r="U46" s="152">
        <f t="shared" si="2"/>
        <v>1290</v>
      </c>
      <c r="V46" s="152">
        <f t="shared" si="3"/>
        <v>1484</v>
      </c>
      <c r="W46" s="152">
        <f t="shared" si="4"/>
        <v>1423</v>
      </c>
      <c r="X46" s="152">
        <f t="shared" si="7"/>
        <v>757</v>
      </c>
      <c r="Y46" s="152">
        <f t="shared" si="16"/>
        <v>20446</v>
      </c>
      <c r="Z46" s="131">
        <f t="shared" si="17"/>
        <v>1859</v>
      </c>
      <c r="AA46" s="131">
        <f t="shared" si="20"/>
        <v>153</v>
      </c>
      <c r="AB46" s="131"/>
      <c r="AC46" s="131"/>
      <c r="AD46" s="131">
        <f t="shared" si="18"/>
        <v>2012</v>
      </c>
      <c r="AE46" s="170">
        <f t="shared" si="19"/>
        <v>18434</v>
      </c>
    </row>
    <row r="47" spans="1:31" ht="28.5" customHeight="1">
      <c r="A47" s="119">
        <f t="shared" si="5"/>
        <v>39</v>
      </c>
      <c r="B47" s="165" t="s">
        <v>362</v>
      </c>
      <c r="C47" s="166" t="s">
        <v>363</v>
      </c>
      <c r="D47" s="166" t="s">
        <v>364</v>
      </c>
      <c r="E47" s="127" t="s">
        <v>174</v>
      </c>
      <c r="F47" s="168" t="s">
        <v>365</v>
      </c>
      <c r="G47" s="158">
        <v>101770554525</v>
      </c>
      <c r="H47" s="157">
        <v>1115963645</v>
      </c>
      <c r="I47" s="159" t="s">
        <v>368</v>
      </c>
      <c r="J47" s="160" t="s">
        <v>369</v>
      </c>
      <c r="K47" s="161">
        <v>15492</v>
      </c>
      <c r="L47" s="161">
        <v>0</v>
      </c>
      <c r="M47" s="161">
        <v>1290</v>
      </c>
      <c r="N47" s="161">
        <v>1484</v>
      </c>
      <c r="O47" s="161">
        <v>1423</v>
      </c>
      <c r="P47" s="152">
        <f t="shared" si="15"/>
        <v>19689</v>
      </c>
      <c r="Q47" s="155">
        <v>17</v>
      </c>
      <c r="R47" s="155"/>
      <c r="S47" s="152">
        <f t="shared" si="0"/>
        <v>8496</v>
      </c>
      <c r="T47" s="152">
        <f t="shared" si="1"/>
        <v>0</v>
      </c>
      <c r="U47" s="152">
        <f t="shared" si="2"/>
        <v>707</v>
      </c>
      <c r="V47" s="152">
        <f t="shared" si="3"/>
        <v>814</v>
      </c>
      <c r="W47" s="152">
        <f t="shared" si="4"/>
        <v>780</v>
      </c>
      <c r="X47" s="152">
        <f t="shared" si="7"/>
        <v>0</v>
      </c>
      <c r="Y47" s="152">
        <f t="shared" si="16"/>
        <v>10797</v>
      </c>
      <c r="Z47" s="131">
        <f t="shared" si="17"/>
        <v>1020</v>
      </c>
      <c r="AA47" s="131">
        <f t="shared" si="20"/>
        <v>81</v>
      </c>
      <c r="AB47" s="131"/>
      <c r="AC47" s="131"/>
      <c r="AD47" s="131">
        <f t="shared" si="18"/>
        <v>1101</v>
      </c>
      <c r="AE47" s="170">
        <f t="shared" si="19"/>
        <v>9696</v>
      </c>
    </row>
    <row r="48" spans="1:31" ht="28.5" customHeight="1">
      <c r="A48" s="119">
        <f t="shared" si="5"/>
        <v>40</v>
      </c>
      <c r="B48" s="164" t="s">
        <v>370</v>
      </c>
      <c r="C48" s="162" t="s">
        <v>371</v>
      </c>
      <c r="D48" s="162" t="s">
        <v>372</v>
      </c>
      <c r="E48" s="87" t="s">
        <v>173</v>
      </c>
      <c r="F48" s="167" t="s">
        <v>176</v>
      </c>
      <c r="G48" s="120" t="s">
        <v>373</v>
      </c>
      <c r="H48" s="86">
        <v>1115504478</v>
      </c>
      <c r="I48" s="125" t="s">
        <v>374</v>
      </c>
      <c r="J48" s="126" t="s">
        <v>149</v>
      </c>
      <c r="K48" s="128">
        <v>15492</v>
      </c>
      <c r="L48" s="128">
        <v>0</v>
      </c>
      <c r="M48" s="128">
        <v>1290</v>
      </c>
      <c r="N48" s="128">
        <v>1484</v>
      </c>
      <c r="O48" s="128">
        <v>1423</v>
      </c>
      <c r="P48" s="152">
        <f t="shared" si="15"/>
        <v>19689</v>
      </c>
      <c r="Q48" s="155">
        <v>17</v>
      </c>
      <c r="R48" s="155"/>
      <c r="S48" s="152">
        <f t="shared" si="0"/>
        <v>8496</v>
      </c>
      <c r="T48" s="152">
        <f t="shared" si="1"/>
        <v>0</v>
      </c>
      <c r="U48" s="152">
        <f t="shared" si="2"/>
        <v>707</v>
      </c>
      <c r="V48" s="152">
        <f t="shared" si="3"/>
        <v>814</v>
      </c>
      <c r="W48" s="152">
        <f t="shared" si="4"/>
        <v>780</v>
      </c>
      <c r="X48" s="152">
        <f t="shared" si="7"/>
        <v>0</v>
      </c>
      <c r="Y48" s="152">
        <f t="shared" si="16"/>
        <v>10797</v>
      </c>
      <c r="Z48" s="152">
        <f t="shared" si="17"/>
        <v>1020</v>
      </c>
      <c r="AA48" s="152">
        <f t="shared" si="20"/>
        <v>81</v>
      </c>
      <c r="AB48" s="152"/>
      <c r="AC48" s="152"/>
      <c r="AD48" s="152">
        <f t="shared" si="18"/>
        <v>1101</v>
      </c>
      <c r="AE48" s="170">
        <f t="shared" si="19"/>
        <v>9696</v>
      </c>
    </row>
    <row r="49" spans="1:31" ht="28.5" customHeight="1">
      <c r="A49" s="119">
        <f t="shared" si="5"/>
        <v>41</v>
      </c>
      <c r="B49" s="164" t="s">
        <v>376</v>
      </c>
      <c r="C49" s="162" t="s">
        <v>379</v>
      </c>
      <c r="D49" s="162" t="s">
        <v>380</v>
      </c>
      <c r="E49" s="127" t="s">
        <v>173</v>
      </c>
      <c r="F49" s="167" t="s">
        <v>381</v>
      </c>
      <c r="G49" s="120" t="s">
        <v>499</v>
      </c>
      <c r="H49" s="86">
        <v>1116019751</v>
      </c>
      <c r="I49" s="125" t="s">
        <v>377</v>
      </c>
      <c r="J49" s="126" t="s">
        <v>378</v>
      </c>
      <c r="K49" s="128">
        <v>15492</v>
      </c>
      <c r="L49" s="128">
        <v>0</v>
      </c>
      <c r="M49" s="128">
        <v>1290</v>
      </c>
      <c r="N49" s="128">
        <v>1484</v>
      </c>
      <c r="O49" s="128">
        <v>1423</v>
      </c>
      <c r="P49" s="152">
        <f aca="true" t="shared" si="21" ref="P49:P60">SUM(K49:O49)</f>
        <v>19689</v>
      </c>
      <c r="Q49" s="155">
        <v>25</v>
      </c>
      <c r="R49" s="155"/>
      <c r="S49" s="152">
        <f t="shared" si="0"/>
        <v>12494</v>
      </c>
      <c r="T49" s="152">
        <f t="shared" si="1"/>
        <v>0</v>
      </c>
      <c r="U49" s="152">
        <f t="shared" si="2"/>
        <v>1040</v>
      </c>
      <c r="V49" s="152">
        <f t="shared" si="3"/>
        <v>1197</v>
      </c>
      <c r="W49" s="152">
        <f t="shared" si="4"/>
        <v>1148</v>
      </c>
      <c r="X49" s="152">
        <f t="shared" si="7"/>
        <v>0</v>
      </c>
      <c r="Y49" s="152">
        <f aca="true" t="shared" si="22" ref="Y49:Y60">SUM(S49:X49)</f>
        <v>15879</v>
      </c>
      <c r="Z49" s="152">
        <f aca="true" t="shared" si="23" ref="Z49:Z60">ROUND((S49*12/100),0)</f>
        <v>1499</v>
      </c>
      <c r="AA49" s="152">
        <f aca="true" t="shared" si="24" ref="AA49:AA60">ROUND((Y49*0.75/100),0)</f>
        <v>119</v>
      </c>
      <c r="AB49" s="152"/>
      <c r="AC49" s="152"/>
      <c r="AD49" s="152">
        <f aca="true" t="shared" si="25" ref="AD49:AD60">SUM(Z49:AC49)</f>
        <v>1618</v>
      </c>
      <c r="AE49" s="170">
        <f aca="true" t="shared" si="26" ref="AE49:AE60">Y49-AD49</f>
        <v>14261</v>
      </c>
    </row>
    <row r="50" spans="1:31" ht="28.5" customHeight="1">
      <c r="A50" s="119">
        <f t="shared" si="5"/>
        <v>42</v>
      </c>
      <c r="B50" s="164" t="s">
        <v>382</v>
      </c>
      <c r="C50" s="162" t="s">
        <v>392</v>
      </c>
      <c r="D50" s="162" t="s">
        <v>393</v>
      </c>
      <c r="E50" s="127" t="s">
        <v>173</v>
      </c>
      <c r="F50" s="167" t="s">
        <v>385</v>
      </c>
      <c r="G50" s="120" t="s">
        <v>500</v>
      </c>
      <c r="H50" s="86">
        <v>1116026205</v>
      </c>
      <c r="I50" s="125" t="s">
        <v>404</v>
      </c>
      <c r="J50" s="126" t="s">
        <v>403</v>
      </c>
      <c r="K50" s="128">
        <v>15492</v>
      </c>
      <c r="L50" s="128">
        <v>0</v>
      </c>
      <c r="M50" s="128">
        <v>1290</v>
      </c>
      <c r="N50" s="128">
        <v>1484</v>
      </c>
      <c r="O50" s="128">
        <v>1423</v>
      </c>
      <c r="P50" s="152">
        <f t="shared" si="21"/>
        <v>19689</v>
      </c>
      <c r="Q50" s="155">
        <v>29</v>
      </c>
      <c r="R50" s="155"/>
      <c r="S50" s="152">
        <f t="shared" si="0"/>
        <v>14493</v>
      </c>
      <c r="T50" s="152">
        <f t="shared" si="1"/>
        <v>0</v>
      </c>
      <c r="U50" s="152">
        <f t="shared" si="2"/>
        <v>1207</v>
      </c>
      <c r="V50" s="152">
        <f t="shared" si="3"/>
        <v>1388</v>
      </c>
      <c r="W50" s="152">
        <f t="shared" si="4"/>
        <v>1331</v>
      </c>
      <c r="X50" s="152">
        <f t="shared" si="7"/>
        <v>0</v>
      </c>
      <c r="Y50" s="152">
        <f t="shared" si="22"/>
        <v>18419</v>
      </c>
      <c r="Z50" s="152">
        <f t="shared" si="23"/>
        <v>1739</v>
      </c>
      <c r="AA50" s="152">
        <f t="shared" si="24"/>
        <v>138</v>
      </c>
      <c r="AB50" s="152"/>
      <c r="AC50" s="152"/>
      <c r="AD50" s="152">
        <f t="shared" si="25"/>
        <v>1877</v>
      </c>
      <c r="AE50" s="170">
        <f t="shared" si="26"/>
        <v>16542</v>
      </c>
    </row>
    <row r="51" spans="1:31" ht="28.5" customHeight="1">
      <c r="A51" s="119">
        <f t="shared" si="5"/>
        <v>43</v>
      </c>
      <c r="B51" s="164" t="s">
        <v>383</v>
      </c>
      <c r="C51" s="162" t="s">
        <v>394</v>
      </c>
      <c r="D51" s="162" t="s">
        <v>395</v>
      </c>
      <c r="E51" s="127" t="s">
        <v>173</v>
      </c>
      <c r="F51" s="167" t="s">
        <v>386</v>
      </c>
      <c r="G51" s="120" t="s">
        <v>501</v>
      </c>
      <c r="H51" s="86">
        <v>1116025211</v>
      </c>
      <c r="I51" s="125" t="s">
        <v>388</v>
      </c>
      <c r="J51" s="126" t="s">
        <v>389</v>
      </c>
      <c r="K51" s="128">
        <v>15492</v>
      </c>
      <c r="L51" s="128">
        <v>0</v>
      </c>
      <c r="M51" s="128">
        <v>1290</v>
      </c>
      <c r="N51" s="128">
        <v>1484</v>
      </c>
      <c r="O51" s="128">
        <v>1423</v>
      </c>
      <c r="P51" s="152">
        <f t="shared" si="21"/>
        <v>19689</v>
      </c>
      <c r="Q51" s="155">
        <v>28</v>
      </c>
      <c r="R51" s="155"/>
      <c r="S51" s="152">
        <f t="shared" si="0"/>
        <v>13993</v>
      </c>
      <c r="T51" s="152">
        <f t="shared" si="1"/>
        <v>0</v>
      </c>
      <c r="U51" s="152">
        <f t="shared" si="2"/>
        <v>1165</v>
      </c>
      <c r="V51" s="152">
        <f t="shared" si="3"/>
        <v>1340</v>
      </c>
      <c r="W51" s="152">
        <f t="shared" si="4"/>
        <v>1285</v>
      </c>
      <c r="X51" s="152">
        <f t="shared" si="7"/>
        <v>0</v>
      </c>
      <c r="Y51" s="152">
        <f t="shared" si="22"/>
        <v>17783</v>
      </c>
      <c r="Z51" s="152">
        <f t="shared" si="23"/>
        <v>1679</v>
      </c>
      <c r="AA51" s="152">
        <f t="shared" si="24"/>
        <v>133</v>
      </c>
      <c r="AB51" s="152"/>
      <c r="AC51" s="152"/>
      <c r="AD51" s="152">
        <f t="shared" si="25"/>
        <v>1812</v>
      </c>
      <c r="AE51" s="170">
        <f t="shared" si="26"/>
        <v>15971</v>
      </c>
    </row>
    <row r="52" spans="1:31" ht="28.5" customHeight="1">
      <c r="A52" s="119">
        <f t="shared" si="5"/>
        <v>44</v>
      </c>
      <c r="B52" s="164" t="s">
        <v>384</v>
      </c>
      <c r="C52" s="162" t="s">
        <v>396</v>
      </c>
      <c r="D52" s="162" t="s">
        <v>397</v>
      </c>
      <c r="E52" s="87" t="s">
        <v>173</v>
      </c>
      <c r="F52" s="167" t="s">
        <v>387</v>
      </c>
      <c r="G52" s="120" t="s">
        <v>502</v>
      </c>
      <c r="H52" s="86">
        <v>1116026211</v>
      </c>
      <c r="I52" s="125" t="s">
        <v>390</v>
      </c>
      <c r="J52" s="126" t="s">
        <v>391</v>
      </c>
      <c r="K52" s="128">
        <v>15492</v>
      </c>
      <c r="L52" s="128">
        <v>0</v>
      </c>
      <c r="M52" s="128">
        <v>1290</v>
      </c>
      <c r="N52" s="128">
        <v>1484</v>
      </c>
      <c r="O52" s="128">
        <v>1423</v>
      </c>
      <c r="P52" s="152">
        <f t="shared" si="21"/>
        <v>19689</v>
      </c>
      <c r="Q52" s="155">
        <v>28</v>
      </c>
      <c r="R52" s="155"/>
      <c r="S52" s="152">
        <f t="shared" si="0"/>
        <v>13993</v>
      </c>
      <c r="T52" s="152">
        <f t="shared" si="1"/>
        <v>0</v>
      </c>
      <c r="U52" s="152">
        <f t="shared" si="2"/>
        <v>1165</v>
      </c>
      <c r="V52" s="152">
        <f t="shared" si="3"/>
        <v>1340</v>
      </c>
      <c r="W52" s="152">
        <f t="shared" si="4"/>
        <v>1285</v>
      </c>
      <c r="X52" s="152">
        <f t="shared" si="7"/>
        <v>0</v>
      </c>
      <c r="Y52" s="152">
        <f t="shared" si="22"/>
        <v>17783</v>
      </c>
      <c r="Z52" s="152">
        <f t="shared" si="23"/>
        <v>1679</v>
      </c>
      <c r="AA52" s="152">
        <f t="shared" si="24"/>
        <v>133</v>
      </c>
      <c r="AB52" s="152"/>
      <c r="AC52" s="152"/>
      <c r="AD52" s="152">
        <f t="shared" si="25"/>
        <v>1812</v>
      </c>
      <c r="AE52" s="170">
        <f t="shared" si="26"/>
        <v>15971</v>
      </c>
    </row>
    <row r="53" spans="1:31" ht="28.5" customHeight="1">
      <c r="A53" s="119">
        <f t="shared" si="5"/>
        <v>45</v>
      </c>
      <c r="B53" s="164" t="s">
        <v>405</v>
      </c>
      <c r="C53" s="162" t="s">
        <v>406</v>
      </c>
      <c r="D53" s="162" t="s">
        <v>407</v>
      </c>
      <c r="E53" s="87" t="s">
        <v>173</v>
      </c>
      <c r="F53" s="167" t="s">
        <v>408</v>
      </c>
      <c r="G53" s="120" t="s">
        <v>503</v>
      </c>
      <c r="H53" s="86">
        <v>1116036785</v>
      </c>
      <c r="I53" s="125" t="s">
        <v>416</v>
      </c>
      <c r="J53" s="126" t="s">
        <v>419</v>
      </c>
      <c r="K53" s="128">
        <v>15492</v>
      </c>
      <c r="L53" s="128">
        <v>0</v>
      </c>
      <c r="M53" s="128">
        <v>1290</v>
      </c>
      <c r="N53" s="128">
        <v>1484</v>
      </c>
      <c r="O53" s="128">
        <v>1423</v>
      </c>
      <c r="P53" s="152">
        <f t="shared" si="21"/>
        <v>19689</v>
      </c>
      <c r="Q53" s="155">
        <v>31</v>
      </c>
      <c r="R53" s="155"/>
      <c r="S53" s="152">
        <f t="shared" si="0"/>
        <v>15492</v>
      </c>
      <c r="T53" s="152">
        <f t="shared" si="1"/>
        <v>0</v>
      </c>
      <c r="U53" s="152">
        <f t="shared" si="2"/>
        <v>1290</v>
      </c>
      <c r="V53" s="152">
        <f t="shared" si="3"/>
        <v>1484</v>
      </c>
      <c r="W53" s="152">
        <f t="shared" si="4"/>
        <v>1423</v>
      </c>
      <c r="X53" s="152">
        <f t="shared" si="7"/>
        <v>0</v>
      </c>
      <c r="Y53" s="152">
        <f t="shared" si="22"/>
        <v>19689</v>
      </c>
      <c r="Z53" s="152">
        <f t="shared" si="23"/>
        <v>1859</v>
      </c>
      <c r="AA53" s="152">
        <f t="shared" si="24"/>
        <v>148</v>
      </c>
      <c r="AB53" s="152"/>
      <c r="AC53" s="152"/>
      <c r="AD53" s="152">
        <f t="shared" si="25"/>
        <v>2007</v>
      </c>
      <c r="AE53" s="170">
        <f t="shared" si="26"/>
        <v>17682</v>
      </c>
    </row>
    <row r="54" spans="1:31" ht="28.5" customHeight="1">
      <c r="A54" s="119">
        <f t="shared" si="5"/>
        <v>46</v>
      </c>
      <c r="B54" s="164" t="s">
        <v>409</v>
      </c>
      <c r="C54" s="162" t="s">
        <v>411</v>
      </c>
      <c r="D54" s="162" t="s">
        <v>412</v>
      </c>
      <c r="E54" s="87" t="s">
        <v>173</v>
      </c>
      <c r="F54" s="167" t="s">
        <v>408</v>
      </c>
      <c r="G54" s="120" t="s">
        <v>504</v>
      </c>
      <c r="H54" s="86">
        <v>1116036793</v>
      </c>
      <c r="I54" s="125" t="s">
        <v>417</v>
      </c>
      <c r="J54" s="126" t="s">
        <v>420</v>
      </c>
      <c r="K54" s="128">
        <v>15492</v>
      </c>
      <c r="L54" s="128">
        <v>0</v>
      </c>
      <c r="M54" s="128">
        <v>1290</v>
      </c>
      <c r="N54" s="128">
        <v>1484</v>
      </c>
      <c r="O54" s="128">
        <v>1423</v>
      </c>
      <c r="P54" s="152">
        <f t="shared" si="21"/>
        <v>19689</v>
      </c>
      <c r="Q54" s="155">
        <v>27</v>
      </c>
      <c r="R54" s="155"/>
      <c r="S54" s="152">
        <f t="shared" si="0"/>
        <v>13493</v>
      </c>
      <c r="T54" s="152">
        <f t="shared" si="1"/>
        <v>0</v>
      </c>
      <c r="U54" s="152">
        <f t="shared" si="2"/>
        <v>1124</v>
      </c>
      <c r="V54" s="152">
        <f t="shared" si="3"/>
        <v>1293</v>
      </c>
      <c r="W54" s="152">
        <f t="shared" si="4"/>
        <v>1239</v>
      </c>
      <c r="X54" s="152">
        <f t="shared" si="7"/>
        <v>0</v>
      </c>
      <c r="Y54" s="152">
        <f t="shared" si="22"/>
        <v>17149</v>
      </c>
      <c r="Z54" s="152">
        <f t="shared" si="23"/>
        <v>1619</v>
      </c>
      <c r="AA54" s="152">
        <f t="shared" si="24"/>
        <v>129</v>
      </c>
      <c r="AB54" s="152"/>
      <c r="AC54" s="152"/>
      <c r="AD54" s="152">
        <f t="shared" si="25"/>
        <v>1748</v>
      </c>
      <c r="AE54" s="170">
        <f t="shared" si="26"/>
        <v>15401</v>
      </c>
    </row>
    <row r="55" spans="1:31" ht="28.5" customHeight="1">
      <c r="A55" s="119">
        <f t="shared" si="5"/>
        <v>47</v>
      </c>
      <c r="B55" s="164" t="s">
        <v>410</v>
      </c>
      <c r="C55" s="162" t="s">
        <v>413</v>
      </c>
      <c r="D55" s="162" t="s">
        <v>414</v>
      </c>
      <c r="E55" s="87" t="s">
        <v>174</v>
      </c>
      <c r="F55" s="167" t="s">
        <v>415</v>
      </c>
      <c r="G55" s="120" t="s">
        <v>505</v>
      </c>
      <c r="H55" s="86">
        <v>1116043177</v>
      </c>
      <c r="I55" s="125" t="s">
        <v>418</v>
      </c>
      <c r="J55" s="126" t="s">
        <v>421</v>
      </c>
      <c r="K55" s="128">
        <v>15492</v>
      </c>
      <c r="L55" s="128">
        <v>0</v>
      </c>
      <c r="M55" s="128">
        <v>1290</v>
      </c>
      <c r="N55" s="128">
        <v>1484</v>
      </c>
      <c r="O55" s="128">
        <v>1423</v>
      </c>
      <c r="P55" s="152">
        <f t="shared" si="21"/>
        <v>19689</v>
      </c>
      <c r="Q55" s="155">
        <v>29</v>
      </c>
      <c r="R55" s="155"/>
      <c r="S55" s="152">
        <f t="shared" si="0"/>
        <v>14493</v>
      </c>
      <c r="T55" s="152">
        <f t="shared" si="1"/>
        <v>0</v>
      </c>
      <c r="U55" s="152">
        <f t="shared" si="2"/>
        <v>1207</v>
      </c>
      <c r="V55" s="152">
        <f t="shared" si="3"/>
        <v>1388</v>
      </c>
      <c r="W55" s="152">
        <f t="shared" si="4"/>
        <v>1331</v>
      </c>
      <c r="X55" s="152">
        <f t="shared" si="7"/>
        <v>0</v>
      </c>
      <c r="Y55" s="152">
        <f t="shared" si="22"/>
        <v>18419</v>
      </c>
      <c r="Z55" s="152">
        <f t="shared" si="23"/>
        <v>1739</v>
      </c>
      <c r="AA55" s="152">
        <f t="shared" si="24"/>
        <v>138</v>
      </c>
      <c r="AB55" s="152"/>
      <c r="AC55" s="152"/>
      <c r="AD55" s="152">
        <f t="shared" si="25"/>
        <v>1877</v>
      </c>
      <c r="AE55" s="170">
        <f t="shared" si="26"/>
        <v>16542</v>
      </c>
    </row>
    <row r="56" spans="1:31" ht="28.5" customHeight="1">
      <c r="A56" s="119">
        <f t="shared" si="5"/>
        <v>48</v>
      </c>
      <c r="B56" s="164" t="s">
        <v>438</v>
      </c>
      <c r="C56" s="162" t="s">
        <v>439</v>
      </c>
      <c r="D56" s="162" t="s">
        <v>440</v>
      </c>
      <c r="E56" s="87" t="s">
        <v>173</v>
      </c>
      <c r="F56" s="167" t="s">
        <v>441</v>
      </c>
      <c r="G56" s="120">
        <v>101184496197</v>
      </c>
      <c r="H56" s="86">
        <v>1115963642</v>
      </c>
      <c r="I56" s="125" t="s">
        <v>442</v>
      </c>
      <c r="J56" s="126" t="s">
        <v>443</v>
      </c>
      <c r="K56" s="128">
        <v>15492</v>
      </c>
      <c r="L56" s="128">
        <v>0</v>
      </c>
      <c r="M56" s="128">
        <v>1290</v>
      </c>
      <c r="N56" s="128">
        <v>1484</v>
      </c>
      <c r="O56" s="128">
        <v>1423</v>
      </c>
      <c r="P56" s="152">
        <f t="shared" si="21"/>
        <v>19689</v>
      </c>
      <c r="Q56" s="155">
        <v>25</v>
      </c>
      <c r="R56" s="155"/>
      <c r="S56" s="152">
        <f t="shared" si="0"/>
        <v>12494</v>
      </c>
      <c r="T56" s="152">
        <f t="shared" si="1"/>
        <v>0</v>
      </c>
      <c r="U56" s="152">
        <f t="shared" si="2"/>
        <v>1040</v>
      </c>
      <c r="V56" s="152">
        <f t="shared" si="3"/>
        <v>1197</v>
      </c>
      <c r="W56" s="152">
        <f t="shared" si="4"/>
        <v>1148</v>
      </c>
      <c r="X56" s="152">
        <f t="shared" si="7"/>
        <v>0</v>
      </c>
      <c r="Y56" s="152">
        <f t="shared" si="22"/>
        <v>15879</v>
      </c>
      <c r="Z56" s="152">
        <f t="shared" si="23"/>
        <v>1499</v>
      </c>
      <c r="AA56" s="152">
        <f t="shared" si="24"/>
        <v>119</v>
      </c>
      <c r="AB56" s="152"/>
      <c r="AC56" s="152"/>
      <c r="AD56" s="152">
        <f t="shared" si="25"/>
        <v>1618</v>
      </c>
      <c r="AE56" s="170">
        <f t="shared" si="26"/>
        <v>14261</v>
      </c>
    </row>
    <row r="57" spans="1:31" ht="28.5" customHeight="1">
      <c r="A57" s="119">
        <f t="shared" si="5"/>
        <v>49</v>
      </c>
      <c r="B57" s="164" t="s">
        <v>432</v>
      </c>
      <c r="C57" s="162" t="s">
        <v>433</v>
      </c>
      <c r="D57" s="162" t="s">
        <v>266</v>
      </c>
      <c r="E57" s="87" t="s">
        <v>173</v>
      </c>
      <c r="F57" s="167" t="s">
        <v>434</v>
      </c>
      <c r="G57" s="120">
        <v>101827250145</v>
      </c>
      <c r="H57" s="86">
        <v>1116055529</v>
      </c>
      <c r="I57" s="125" t="s">
        <v>435</v>
      </c>
      <c r="J57" s="126" t="s">
        <v>436</v>
      </c>
      <c r="K57" s="128">
        <v>15492</v>
      </c>
      <c r="L57" s="128">
        <v>0</v>
      </c>
      <c r="M57" s="128">
        <v>1290</v>
      </c>
      <c r="N57" s="128">
        <v>1484</v>
      </c>
      <c r="O57" s="128">
        <v>1423</v>
      </c>
      <c r="P57" s="152">
        <f t="shared" si="21"/>
        <v>19689</v>
      </c>
      <c r="Q57" s="155">
        <v>26</v>
      </c>
      <c r="R57" s="155"/>
      <c r="S57" s="152">
        <f t="shared" si="0"/>
        <v>12993</v>
      </c>
      <c r="T57" s="152">
        <f t="shared" si="1"/>
        <v>0</v>
      </c>
      <c r="U57" s="152">
        <f t="shared" si="2"/>
        <v>1082</v>
      </c>
      <c r="V57" s="152">
        <f t="shared" si="3"/>
        <v>1245</v>
      </c>
      <c r="W57" s="152">
        <f t="shared" si="4"/>
        <v>1193</v>
      </c>
      <c r="X57" s="152">
        <f t="shared" si="7"/>
        <v>0</v>
      </c>
      <c r="Y57" s="152">
        <f t="shared" si="22"/>
        <v>16513</v>
      </c>
      <c r="Z57" s="152">
        <f t="shared" si="23"/>
        <v>1559</v>
      </c>
      <c r="AA57" s="152">
        <f t="shared" si="24"/>
        <v>124</v>
      </c>
      <c r="AB57" s="152"/>
      <c r="AC57" s="152"/>
      <c r="AD57" s="152">
        <f t="shared" si="25"/>
        <v>1683</v>
      </c>
      <c r="AE57" s="170">
        <f t="shared" si="26"/>
        <v>14830</v>
      </c>
    </row>
    <row r="58" spans="1:31" ht="28.5" customHeight="1">
      <c r="A58" s="119">
        <f t="shared" si="5"/>
        <v>50</v>
      </c>
      <c r="B58" s="164" t="s">
        <v>449</v>
      </c>
      <c r="C58" s="162" t="s">
        <v>452</v>
      </c>
      <c r="D58" s="162" t="s">
        <v>453</v>
      </c>
      <c r="E58" s="87" t="s">
        <v>173</v>
      </c>
      <c r="F58" s="167">
        <v>44719</v>
      </c>
      <c r="G58" s="120">
        <v>101264511315</v>
      </c>
      <c r="H58" s="86">
        <v>1116072975</v>
      </c>
      <c r="I58" s="125" t="s">
        <v>458</v>
      </c>
      <c r="J58" s="126" t="s">
        <v>459</v>
      </c>
      <c r="K58" s="128">
        <v>15492</v>
      </c>
      <c r="L58" s="128">
        <v>0</v>
      </c>
      <c r="M58" s="128">
        <v>1290</v>
      </c>
      <c r="N58" s="128">
        <v>1484</v>
      </c>
      <c r="O58" s="128">
        <v>1423</v>
      </c>
      <c r="P58" s="152">
        <f t="shared" si="21"/>
        <v>19689</v>
      </c>
      <c r="Q58" s="155">
        <v>24</v>
      </c>
      <c r="R58" s="155"/>
      <c r="S58" s="152">
        <f t="shared" si="0"/>
        <v>11994</v>
      </c>
      <c r="T58" s="152">
        <f t="shared" si="1"/>
        <v>0</v>
      </c>
      <c r="U58" s="152">
        <f t="shared" si="2"/>
        <v>999</v>
      </c>
      <c r="V58" s="152">
        <f t="shared" si="3"/>
        <v>1149</v>
      </c>
      <c r="W58" s="152">
        <f t="shared" si="4"/>
        <v>1102</v>
      </c>
      <c r="X58" s="152">
        <f aca="true" t="shared" si="27" ref="X58:X71">ROUND((P58/26/8*R58*2),0)</f>
        <v>0</v>
      </c>
      <c r="Y58" s="152">
        <f t="shared" si="22"/>
        <v>15244</v>
      </c>
      <c r="Z58" s="152">
        <f t="shared" si="23"/>
        <v>1439</v>
      </c>
      <c r="AA58" s="152">
        <f t="shared" si="24"/>
        <v>114</v>
      </c>
      <c r="AB58" s="152"/>
      <c r="AC58" s="152"/>
      <c r="AD58" s="152">
        <f t="shared" si="25"/>
        <v>1553</v>
      </c>
      <c r="AE58" s="170">
        <f t="shared" si="26"/>
        <v>13691</v>
      </c>
    </row>
    <row r="59" spans="1:31" ht="28.5" customHeight="1">
      <c r="A59" s="119">
        <f t="shared" si="5"/>
        <v>51</v>
      </c>
      <c r="B59" s="164" t="s">
        <v>450</v>
      </c>
      <c r="C59" s="162" t="s">
        <v>454</v>
      </c>
      <c r="D59" s="162" t="s">
        <v>455</v>
      </c>
      <c r="E59" s="87" t="s">
        <v>173</v>
      </c>
      <c r="F59" s="167">
        <v>44719</v>
      </c>
      <c r="G59" s="120">
        <v>101220695354</v>
      </c>
      <c r="H59" s="86">
        <v>1116072979</v>
      </c>
      <c r="I59" s="125" t="s">
        <v>460</v>
      </c>
      <c r="J59" s="126" t="s">
        <v>437</v>
      </c>
      <c r="K59" s="128">
        <v>15492</v>
      </c>
      <c r="L59" s="128">
        <v>0</v>
      </c>
      <c r="M59" s="128">
        <v>1290</v>
      </c>
      <c r="N59" s="128">
        <v>1484</v>
      </c>
      <c r="O59" s="128">
        <v>1423</v>
      </c>
      <c r="P59" s="152">
        <f t="shared" si="21"/>
        <v>19689</v>
      </c>
      <c r="Q59" s="155">
        <v>19</v>
      </c>
      <c r="R59" s="155"/>
      <c r="S59" s="152">
        <f t="shared" si="0"/>
        <v>9495</v>
      </c>
      <c r="T59" s="152">
        <f t="shared" si="1"/>
        <v>0</v>
      </c>
      <c r="U59" s="152">
        <f t="shared" si="2"/>
        <v>791</v>
      </c>
      <c r="V59" s="152">
        <f t="shared" si="3"/>
        <v>910</v>
      </c>
      <c r="W59" s="152">
        <f t="shared" si="4"/>
        <v>872</v>
      </c>
      <c r="X59" s="152">
        <f t="shared" si="27"/>
        <v>0</v>
      </c>
      <c r="Y59" s="152">
        <f t="shared" si="22"/>
        <v>12068</v>
      </c>
      <c r="Z59" s="152">
        <f t="shared" si="23"/>
        <v>1139</v>
      </c>
      <c r="AA59" s="152">
        <f t="shared" si="24"/>
        <v>91</v>
      </c>
      <c r="AB59" s="152">
        <v>1800</v>
      </c>
      <c r="AC59" s="152"/>
      <c r="AD59" s="152">
        <f t="shared" si="25"/>
        <v>3030</v>
      </c>
      <c r="AE59" s="170">
        <f t="shared" si="26"/>
        <v>9038</v>
      </c>
    </row>
    <row r="60" spans="1:31" ht="28.5" customHeight="1">
      <c r="A60" s="119">
        <f t="shared" si="5"/>
        <v>52</v>
      </c>
      <c r="B60" s="164" t="s">
        <v>451</v>
      </c>
      <c r="C60" s="162" t="s">
        <v>456</v>
      </c>
      <c r="D60" s="162" t="s">
        <v>457</v>
      </c>
      <c r="E60" s="87" t="s">
        <v>173</v>
      </c>
      <c r="F60" s="167">
        <v>44726</v>
      </c>
      <c r="G60" s="120">
        <v>101689247771</v>
      </c>
      <c r="H60" s="86">
        <v>1116072981</v>
      </c>
      <c r="I60" s="125" t="s">
        <v>461</v>
      </c>
      <c r="J60" s="126" t="s">
        <v>462</v>
      </c>
      <c r="K60" s="128">
        <v>15492</v>
      </c>
      <c r="L60" s="128">
        <v>0</v>
      </c>
      <c r="M60" s="128">
        <v>1290</v>
      </c>
      <c r="N60" s="128">
        <v>1484</v>
      </c>
      <c r="O60" s="128">
        <v>1423</v>
      </c>
      <c r="P60" s="152">
        <f t="shared" si="21"/>
        <v>19689</v>
      </c>
      <c r="Q60" s="155">
        <v>11</v>
      </c>
      <c r="R60" s="155"/>
      <c r="S60" s="152">
        <f t="shared" si="0"/>
        <v>5497</v>
      </c>
      <c r="T60" s="152">
        <f t="shared" si="1"/>
        <v>0</v>
      </c>
      <c r="U60" s="152">
        <f t="shared" si="2"/>
        <v>458</v>
      </c>
      <c r="V60" s="152">
        <f t="shared" si="3"/>
        <v>527</v>
      </c>
      <c r="W60" s="152">
        <f t="shared" si="4"/>
        <v>505</v>
      </c>
      <c r="X60" s="152">
        <f t="shared" si="27"/>
        <v>0</v>
      </c>
      <c r="Y60" s="152">
        <f t="shared" si="22"/>
        <v>6987</v>
      </c>
      <c r="Z60" s="152">
        <f t="shared" si="23"/>
        <v>660</v>
      </c>
      <c r="AA60" s="152">
        <f t="shared" si="24"/>
        <v>52</v>
      </c>
      <c r="AB60" s="152">
        <v>1800</v>
      </c>
      <c r="AC60" s="152"/>
      <c r="AD60" s="152">
        <f t="shared" si="25"/>
        <v>2512</v>
      </c>
      <c r="AE60" s="170">
        <f t="shared" si="26"/>
        <v>4475</v>
      </c>
    </row>
    <row r="61" spans="1:31" ht="28.5" customHeight="1">
      <c r="A61" s="119">
        <f t="shared" si="5"/>
        <v>53</v>
      </c>
      <c r="B61" s="164" t="s">
        <v>507</v>
      </c>
      <c r="C61" s="162" t="s">
        <v>508</v>
      </c>
      <c r="D61" s="162" t="s">
        <v>509</v>
      </c>
      <c r="E61" s="87" t="s">
        <v>173</v>
      </c>
      <c r="F61" s="167">
        <v>44713</v>
      </c>
      <c r="G61" s="120"/>
      <c r="H61" s="86">
        <v>1116075000</v>
      </c>
      <c r="I61" s="125" t="s">
        <v>510</v>
      </c>
      <c r="J61" s="126" t="s">
        <v>511</v>
      </c>
      <c r="K61" s="128">
        <v>15492</v>
      </c>
      <c r="L61" s="128">
        <v>0</v>
      </c>
      <c r="M61" s="128">
        <v>1290</v>
      </c>
      <c r="N61" s="128">
        <v>1484</v>
      </c>
      <c r="O61" s="128">
        <v>1423</v>
      </c>
      <c r="P61" s="152">
        <f aca="true" t="shared" si="28" ref="P61:P71">SUM(K61:O61)</f>
        <v>19689</v>
      </c>
      <c r="Q61" s="186">
        <v>18</v>
      </c>
      <c r="R61" s="186"/>
      <c r="S61" s="184">
        <f aca="true" t="shared" si="29" ref="S61:S71">ROUND((K61/31*Q61),0)</f>
        <v>8995</v>
      </c>
      <c r="T61" s="184">
        <f aca="true" t="shared" si="30" ref="T61:T71">ROUND((L61/31*Q61),0)</f>
        <v>0</v>
      </c>
      <c r="U61" s="184">
        <f aca="true" t="shared" si="31" ref="U61:U71">ROUND((M61/31*Q61),0)</f>
        <v>749</v>
      </c>
      <c r="V61" s="184">
        <f aca="true" t="shared" si="32" ref="V61:V71">ROUND((N61/31*Q61),0)</f>
        <v>862</v>
      </c>
      <c r="W61" s="184">
        <f aca="true" t="shared" si="33" ref="W61:W71">ROUND((O61/31*Q61),0)</f>
        <v>826</v>
      </c>
      <c r="X61" s="184">
        <f t="shared" si="27"/>
        <v>0</v>
      </c>
      <c r="Y61" s="131">
        <f aca="true" t="shared" si="34" ref="Y61:Y71">SUM(S61:X61)</f>
        <v>11432</v>
      </c>
      <c r="Z61" s="131">
        <f aca="true" t="shared" si="35" ref="Z61:Z71">ROUND((S61*12/100),0)</f>
        <v>1079</v>
      </c>
      <c r="AA61" s="131">
        <f aca="true" t="shared" si="36" ref="AA61:AA71">ROUND((Y61*0.75/100),0)</f>
        <v>86</v>
      </c>
      <c r="AB61" s="131"/>
      <c r="AC61" s="152"/>
      <c r="AD61" s="152">
        <f aca="true" t="shared" si="37" ref="AD61:AD71">SUM(Z61:AC61)</f>
        <v>1165</v>
      </c>
      <c r="AE61" s="170">
        <f aca="true" t="shared" si="38" ref="AE61:AE71">Y61-AD61</f>
        <v>10267</v>
      </c>
    </row>
    <row r="62" spans="1:31" ht="28.5" customHeight="1">
      <c r="A62" s="119">
        <f t="shared" si="5"/>
        <v>54</v>
      </c>
      <c r="B62" s="164" t="s">
        <v>469</v>
      </c>
      <c r="C62" s="162" t="s">
        <v>475</v>
      </c>
      <c r="D62" s="162" t="s">
        <v>481</v>
      </c>
      <c r="E62" s="87" t="s">
        <v>173</v>
      </c>
      <c r="F62" s="167" t="s">
        <v>486</v>
      </c>
      <c r="G62" s="120"/>
      <c r="H62" s="86">
        <v>1116099789</v>
      </c>
      <c r="I62" s="125" t="s">
        <v>490</v>
      </c>
      <c r="J62" s="126" t="s">
        <v>491</v>
      </c>
      <c r="K62" s="128">
        <v>15492</v>
      </c>
      <c r="L62" s="128">
        <v>0</v>
      </c>
      <c r="M62" s="128">
        <v>1290</v>
      </c>
      <c r="N62" s="128">
        <v>1484</v>
      </c>
      <c r="O62" s="128">
        <v>1423</v>
      </c>
      <c r="P62" s="152">
        <f t="shared" si="28"/>
        <v>19689</v>
      </c>
      <c r="Q62" s="155">
        <v>30</v>
      </c>
      <c r="R62" s="155"/>
      <c r="S62" s="152">
        <f t="shared" si="29"/>
        <v>14992</v>
      </c>
      <c r="T62" s="152">
        <f t="shared" si="30"/>
        <v>0</v>
      </c>
      <c r="U62" s="152">
        <f t="shared" si="31"/>
        <v>1248</v>
      </c>
      <c r="V62" s="152">
        <f t="shared" si="32"/>
        <v>1436</v>
      </c>
      <c r="W62" s="152">
        <f t="shared" si="33"/>
        <v>1377</v>
      </c>
      <c r="X62" s="152">
        <f t="shared" si="27"/>
        <v>0</v>
      </c>
      <c r="Y62" s="152">
        <f t="shared" si="34"/>
        <v>19053</v>
      </c>
      <c r="Z62" s="152">
        <f t="shared" si="35"/>
        <v>1799</v>
      </c>
      <c r="AA62" s="152">
        <f t="shared" si="36"/>
        <v>143</v>
      </c>
      <c r="AB62" s="152"/>
      <c r="AC62" s="152"/>
      <c r="AD62" s="152">
        <f t="shared" si="37"/>
        <v>1942</v>
      </c>
      <c r="AE62" s="170">
        <f t="shared" si="38"/>
        <v>17111</v>
      </c>
    </row>
    <row r="63" spans="1:31" ht="28.5" customHeight="1">
      <c r="A63" s="119">
        <f t="shared" si="5"/>
        <v>55</v>
      </c>
      <c r="B63" s="164" t="s">
        <v>470</v>
      </c>
      <c r="C63" s="162" t="s">
        <v>476</v>
      </c>
      <c r="D63" s="162" t="s">
        <v>482</v>
      </c>
      <c r="E63" s="87" t="s">
        <v>173</v>
      </c>
      <c r="F63" s="167" t="s">
        <v>487</v>
      </c>
      <c r="G63" s="120"/>
      <c r="H63" s="86">
        <v>1116092877</v>
      </c>
      <c r="I63" s="125" t="s">
        <v>492</v>
      </c>
      <c r="J63" s="126" t="s">
        <v>493</v>
      </c>
      <c r="K63" s="128">
        <v>15492</v>
      </c>
      <c r="L63" s="128">
        <v>0</v>
      </c>
      <c r="M63" s="128">
        <v>1290</v>
      </c>
      <c r="N63" s="128">
        <v>1484</v>
      </c>
      <c r="O63" s="128">
        <v>1423</v>
      </c>
      <c r="P63" s="152">
        <f t="shared" si="28"/>
        <v>19689</v>
      </c>
      <c r="Q63" s="155">
        <v>31</v>
      </c>
      <c r="R63" s="155">
        <v>24</v>
      </c>
      <c r="S63" s="152">
        <f t="shared" si="29"/>
        <v>15492</v>
      </c>
      <c r="T63" s="152">
        <f t="shared" si="30"/>
        <v>0</v>
      </c>
      <c r="U63" s="152">
        <f t="shared" si="31"/>
        <v>1290</v>
      </c>
      <c r="V63" s="152">
        <f t="shared" si="32"/>
        <v>1484</v>
      </c>
      <c r="W63" s="152">
        <f t="shared" si="33"/>
        <v>1423</v>
      </c>
      <c r="X63" s="152">
        <f t="shared" si="27"/>
        <v>4544</v>
      </c>
      <c r="Y63" s="152">
        <f t="shared" si="34"/>
        <v>24233</v>
      </c>
      <c r="Z63" s="152">
        <f t="shared" si="35"/>
        <v>1859</v>
      </c>
      <c r="AA63" s="152">
        <f t="shared" si="36"/>
        <v>182</v>
      </c>
      <c r="AB63" s="152"/>
      <c r="AC63" s="152"/>
      <c r="AD63" s="152">
        <f t="shared" si="37"/>
        <v>2041</v>
      </c>
      <c r="AE63" s="170">
        <f t="shared" si="38"/>
        <v>22192</v>
      </c>
    </row>
    <row r="64" spans="1:31" ht="28.5" customHeight="1">
      <c r="A64" s="119">
        <f t="shared" si="5"/>
        <v>56</v>
      </c>
      <c r="B64" s="164" t="s">
        <v>471</v>
      </c>
      <c r="C64" s="162" t="s">
        <v>477</v>
      </c>
      <c r="D64" s="162" t="s">
        <v>483</v>
      </c>
      <c r="E64" s="87" t="s">
        <v>173</v>
      </c>
      <c r="F64" s="167" t="s">
        <v>488</v>
      </c>
      <c r="G64" s="120"/>
      <c r="H64" s="86">
        <v>1116099911</v>
      </c>
      <c r="I64" s="125" t="s">
        <v>494</v>
      </c>
      <c r="J64" s="126" t="s">
        <v>344</v>
      </c>
      <c r="K64" s="128">
        <v>15492</v>
      </c>
      <c r="L64" s="128">
        <v>0</v>
      </c>
      <c r="M64" s="128">
        <v>1290</v>
      </c>
      <c r="N64" s="128">
        <v>1484</v>
      </c>
      <c r="O64" s="128">
        <v>1423</v>
      </c>
      <c r="P64" s="152">
        <f t="shared" si="28"/>
        <v>19689</v>
      </c>
      <c r="Q64" s="155">
        <v>31</v>
      </c>
      <c r="R64" s="155"/>
      <c r="S64" s="152">
        <f t="shared" si="29"/>
        <v>15492</v>
      </c>
      <c r="T64" s="152">
        <f t="shared" si="30"/>
        <v>0</v>
      </c>
      <c r="U64" s="152">
        <f t="shared" si="31"/>
        <v>1290</v>
      </c>
      <c r="V64" s="152">
        <f t="shared" si="32"/>
        <v>1484</v>
      </c>
      <c r="W64" s="152">
        <f t="shared" si="33"/>
        <v>1423</v>
      </c>
      <c r="X64" s="152">
        <f t="shared" si="27"/>
        <v>0</v>
      </c>
      <c r="Y64" s="152">
        <f t="shared" si="34"/>
        <v>19689</v>
      </c>
      <c r="Z64" s="152">
        <f t="shared" si="35"/>
        <v>1859</v>
      </c>
      <c r="AA64" s="152">
        <f t="shared" si="36"/>
        <v>148</v>
      </c>
      <c r="AB64" s="152"/>
      <c r="AC64" s="152"/>
      <c r="AD64" s="152">
        <f t="shared" si="37"/>
        <v>2007</v>
      </c>
      <c r="AE64" s="170">
        <f t="shared" si="38"/>
        <v>17682</v>
      </c>
    </row>
    <row r="65" spans="1:31" ht="28.5" customHeight="1">
      <c r="A65" s="119">
        <f t="shared" si="5"/>
        <v>57</v>
      </c>
      <c r="B65" s="164" t="s">
        <v>472</v>
      </c>
      <c r="C65" s="162" t="s">
        <v>478</v>
      </c>
      <c r="D65" s="162" t="s">
        <v>484</v>
      </c>
      <c r="E65" s="87" t="s">
        <v>173</v>
      </c>
      <c r="F65" s="167" t="s">
        <v>488</v>
      </c>
      <c r="G65" s="120"/>
      <c r="H65" s="86">
        <v>1116099924</v>
      </c>
      <c r="I65" s="125" t="s">
        <v>495</v>
      </c>
      <c r="J65" s="126" t="s">
        <v>496</v>
      </c>
      <c r="K65" s="128">
        <v>15492</v>
      </c>
      <c r="L65" s="128">
        <v>0</v>
      </c>
      <c r="M65" s="128">
        <v>1290</v>
      </c>
      <c r="N65" s="128">
        <v>1484</v>
      </c>
      <c r="O65" s="128">
        <v>1423</v>
      </c>
      <c r="P65" s="152">
        <f t="shared" si="28"/>
        <v>19689</v>
      </c>
      <c r="Q65" s="155">
        <v>25</v>
      </c>
      <c r="R65" s="155"/>
      <c r="S65" s="152">
        <f t="shared" si="29"/>
        <v>12494</v>
      </c>
      <c r="T65" s="152">
        <f t="shared" si="30"/>
        <v>0</v>
      </c>
      <c r="U65" s="152">
        <f t="shared" si="31"/>
        <v>1040</v>
      </c>
      <c r="V65" s="152">
        <f t="shared" si="32"/>
        <v>1197</v>
      </c>
      <c r="W65" s="152">
        <f t="shared" si="33"/>
        <v>1148</v>
      </c>
      <c r="X65" s="152">
        <f t="shared" si="27"/>
        <v>0</v>
      </c>
      <c r="Y65" s="152">
        <f t="shared" si="34"/>
        <v>15879</v>
      </c>
      <c r="Z65" s="152">
        <f t="shared" si="35"/>
        <v>1499</v>
      </c>
      <c r="AA65" s="152">
        <f t="shared" si="36"/>
        <v>119</v>
      </c>
      <c r="AB65" s="152"/>
      <c r="AC65" s="152"/>
      <c r="AD65" s="152">
        <f t="shared" si="37"/>
        <v>1618</v>
      </c>
      <c r="AE65" s="170">
        <f t="shared" si="38"/>
        <v>14261</v>
      </c>
    </row>
    <row r="66" spans="1:31" ht="28.5" customHeight="1">
      <c r="A66" s="119">
        <f t="shared" si="5"/>
        <v>58</v>
      </c>
      <c r="B66" s="164" t="s">
        <v>473</v>
      </c>
      <c r="C66" s="162" t="s">
        <v>479</v>
      </c>
      <c r="D66" s="162" t="s">
        <v>485</v>
      </c>
      <c r="E66" s="87" t="s">
        <v>173</v>
      </c>
      <c r="F66" s="167" t="s">
        <v>488</v>
      </c>
      <c r="G66" s="120"/>
      <c r="H66" s="86">
        <v>1116099931</v>
      </c>
      <c r="I66" s="125" t="s">
        <v>497</v>
      </c>
      <c r="J66" s="126" t="s">
        <v>498</v>
      </c>
      <c r="K66" s="128">
        <v>15492</v>
      </c>
      <c r="L66" s="128">
        <v>0</v>
      </c>
      <c r="M66" s="128">
        <v>1290</v>
      </c>
      <c r="N66" s="128">
        <v>1484</v>
      </c>
      <c r="O66" s="128">
        <v>1423</v>
      </c>
      <c r="P66" s="152">
        <f t="shared" si="28"/>
        <v>19689</v>
      </c>
      <c r="Q66" s="155">
        <v>27</v>
      </c>
      <c r="R66" s="155"/>
      <c r="S66" s="152">
        <f t="shared" si="29"/>
        <v>13493</v>
      </c>
      <c r="T66" s="152">
        <f t="shared" si="30"/>
        <v>0</v>
      </c>
      <c r="U66" s="152">
        <f t="shared" si="31"/>
        <v>1124</v>
      </c>
      <c r="V66" s="152">
        <f t="shared" si="32"/>
        <v>1293</v>
      </c>
      <c r="W66" s="152">
        <f t="shared" si="33"/>
        <v>1239</v>
      </c>
      <c r="X66" s="152">
        <f t="shared" si="27"/>
        <v>0</v>
      </c>
      <c r="Y66" s="152">
        <f t="shared" si="34"/>
        <v>17149</v>
      </c>
      <c r="Z66" s="152">
        <f t="shared" si="35"/>
        <v>1619</v>
      </c>
      <c r="AA66" s="152">
        <f t="shared" si="36"/>
        <v>129</v>
      </c>
      <c r="AB66" s="152"/>
      <c r="AC66" s="152"/>
      <c r="AD66" s="152">
        <f t="shared" si="37"/>
        <v>1748</v>
      </c>
      <c r="AE66" s="170">
        <f t="shared" si="38"/>
        <v>15401</v>
      </c>
    </row>
    <row r="67" spans="1:31" ht="28.5" customHeight="1">
      <c r="A67" s="119">
        <f t="shared" si="5"/>
        <v>59</v>
      </c>
      <c r="B67" s="165" t="s">
        <v>474</v>
      </c>
      <c r="C67" s="166" t="s">
        <v>480</v>
      </c>
      <c r="D67" s="166" t="s">
        <v>407</v>
      </c>
      <c r="E67" s="127" t="s">
        <v>173</v>
      </c>
      <c r="F67" s="168" t="s">
        <v>489</v>
      </c>
      <c r="G67" s="187"/>
      <c r="H67" s="157">
        <v>1116099936</v>
      </c>
      <c r="I67" s="159" t="s">
        <v>535</v>
      </c>
      <c r="J67" s="160" t="s">
        <v>344</v>
      </c>
      <c r="K67" s="161">
        <v>15492</v>
      </c>
      <c r="L67" s="161">
        <v>0</v>
      </c>
      <c r="M67" s="161">
        <v>1290</v>
      </c>
      <c r="N67" s="161">
        <v>1484</v>
      </c>
      <c r="O67" s="130">
        <v>1423</v>
      </c>
      <c r="P67" s="131">
        <f t="shared" si="28"/>
        <v>19689</v>
      </c>
      <c r="Q67" s="185">
        <v>30</v>
      </c>
      <c r="R67" s="185"/>
      <c r="S67" s="131">
        <f t="shared" si="29"/>
        <v>14992</v>
      </c>
      <c r="T67" s="131">
        <f t="shared" si="30"/>
        <v>0</v>
      </c>
      <c r="U67" s="131">
        <f t="shared" si="31"/>
        <v>1248</v>
      </c>
      <c r="V67" s="131">
        <f t="shared" si="32"/>
        <v>1436</v>
      </c>
      <c r="W67" s="131">
        <f t="shared" si="33"/>
        <v>1377</v>
      </c>
      <c r="X67" s="131">
        <f t="shared" si="27"/>
        <v>0</v>
      </c>
      <c r="Y67" s="131">
        <f t="shared" si="34"/>
        <v>19053</v>
      </c>
      <c r="Z67" s="131">
        <f t="shared" si="35"/>
        <v>1799</v>
      </c>
      <c r="AA67" s="131">
        <f t="shared" si="36"/>
        <v>143</v>
      </c>
      <c r="AB67" s="131"/>
      <c r="AC67" s="131"/>
      <c r="AD67" s="131">
        <f t="shared" si="37"/>
        <v>1942</v>
      </c>
      <c r="AE67" s="170">
        <f t="shared" si="38"/>
        <v>17111</v>
      </c>
    </row>
    <row r="68" spans="1:31" ht="28.5" customHeight="1">
      <c r="A68" s="119">
        <f t="shared" si="5"/>
        <v>60</v>
      </c>
      <c r="B68" s="164" t="s">
        <v>529</v>
      </c>
      <c r="C68" s="162" t="s">
        <v>530</v>
      </c>
      <c r="D68" s="162" t="s">
        <v>531</v>
      </c>
      <c r="E68" s="87" t="s">
        <v>173</v>
      </c>
      <c r="F68" s="167">
        <v>44774</v>
      </c>
      <c r="G68" s="120"/>
      <c r="H68" s="86">
        <v>1116078663</v>
      </c>
      <c r="I68" s="125" t="s">
        <v>532</v>
      </c>
      <c r="J68" s="126" t="s">
        <v>293</v>
      </c>
      <c r="K68" s="128">
        <v>15492</v>
      </c>
      <c r="L68" s="128">
        <v>0</v>
      </c>
      <c r="M68" s="128">
        <v>1290</v>
      </c>
      <c r="N68" s="128">
        <v>1484</v>
      </c>
      <c r="O68" s="128">
        <v>1423</v>
      </c>
      <c r="P68" s="152">
        <f t="shared" si="28"/>
        <v>19689</v>
      </c>
      <c r="Q68" s="155">
        <v>23</v>
      </c>
      <c r="R68" s="155"/>
      <c r="S68" s="152">
        <f t="shared" si="29"/>
        <v>11494</v>
      </c>
      <c r="T68" s="152">
        <f t="shared" si="30"/>
        <v>0</v>
      </c>
      <c r="U68" s="152">
        <f t="shared" si="31"/>
        <v>957</v>
      </c>
      <c r="V68" s="152">
        <f t="shared" si="32"/>
        <v>1101</v>
      </c>
      <c r="W68" s="152">
        <f t="shared" si="33"/>
        <v>1056</v>
      </c>
      <c r="X68" s="152">
        <f t="shared" si="27"/>
        <v>0</v>
      </c>
      <c r="Y68" s="152">
        <f t="shared" si="34"/>
        <v>14608</v>
      </c>
      <c r="Z68" s="131">
        <f t="shared" si="35"/>
        <v>1379</v>
      </c>
      <c r="AA68" s="131">
        <f t="shared" si="36"/>
        <v>110</v>
      </c>
      <c r="AB68" s="131"/>
      <c r="AC68" s="131"/>
      <c r="AD68" s="131">
        <f t="shared" si="37"/>
        <v>1489</v>
      </c>
      <c r="AE68" s="170">
        <f t="shared" si="38"/>
        <v>13119</v>
      </c>
    </row>
    <row r="69" spans="1:31" ht="28.5" customHeight="1">
      <c r="A69" s="119">
        <f t="shared" si="5"/>
        <v>61</v>
      </c>
      <c r="B69" s="164" t="s">
        <v>512</v>
      </c>
      <c r="C69" s="162" t="s">
        <v>515</v>
      </c>
      <c r="D69" s="162" t="s">
        <v>516</v>
      </c>
      <c r="E69" s="127" t="s">
        <v>173</v>
      </c>
      <c r="F69" s="167" t="s">
        <v>523</v>
      </c>
      <c r="G69" s="120"/>
      <c r="H69" s="86">
        <v>1115495706</v>
      </c>
      <c r="I69" s="125" t="s">
        <v>524</v>
      </c>
      <c r="J69" s="126" t="s">
        <v>525</v>
      </c>
      <c r="K69" s="128">
        <v>15492</v>
      </c>
      <c r="L69" s="128">
        <v>0</v>
      </c>
      <c r="M69" s="128">
        <v>1290</v>
      </c>
      <c r="N69" s="128">
        <v>1484</v>
      </c>
      <c r="O69" s="128">
        <v>1423</v>
      </c>
      <c r="P69" s="131">
        <f t="shared" si="28"/>
        <v>19689</v>
      </c>
      <c r="Q69" s="185">
        <v>24</v>
      </c>
      <c r="R69" s="185"/>
      <c r="S69" s="131">
        <f t="shared" si="29"/>
        <v>11994</v>
      </c>
      <c r="T69" s="131">
        <f t="shared" si="30"/>
        <v>0</v>
      </c>
      <c r="U69" s="131">
        <f t="shared" si="31"/>
        <v>999</v>
      </c>
      <c r="V69" s="131">
        <f t="shared" si="32"/>
        <v>1149</v>
      </c>
      <c r="W69" s="131">
        <f t="shared" si="33"/>
        <v>1102</v>
      </c>
      <c r="X69" s="131">
        <f t="shared" si="27"/>
        <v>0</v>
      </c>
      <c r="Y69" s="131">
        <f t="shared" si="34"/>
        <v>15244</v>
      </c>
      <c r="Z69" s="131">
        <f t="shared" si="35"/>
        <v>1439</v>
      </c>
      <c r="AA69" s="131">
        <f t="shared" si="36"/>
        <v>114</v>
      </c>
      <c r="AB69" s="131"/>
      <c r="AC69" s="131"/>
      <c r="AD69" s="131">
        <f t="shared" si="37"/>
        <v>1553</v>
      </c>
      <c r="AE69" s="170">
        <f t="shared" si="38"/>
        <v>13691</v>
      </c>
    </row>
    <row r="70" spans="1:31" ht="28.5" customHeight="1">
      <c r="A70" s="119">
        <f t="shared" si="5"/>
        <v>62</v>
      </c>
      <c r="B70" s="164" t="s">
        <v>513</v>
      </c>
      <c r="C70" s="162" t="s">
        <v>517</v>
      </c>
      <c r="D70" s="162" t="s">
        <v>518</v>
      </c>
      <c r="E70" s="87" t="s">
        <v>174</v>
      </c>
      <c r="F70" s="167" t="s">
        <v>521</v>
      </c>
      <c r="G70" s="120"/>
      <c r="H70" s="86">
        <v>1116115857</v>
      </c>
      <c r="I70" s="125" t="s">
        <v>526</v>
      </c>
      <c r="J70" s="126" t="s">
        <v>527</v>
      </c>
      <c r="K70" s="128">
        <v>15492</v>
      </c>
      <c r="L70" s="128">
        <v>0</v>
      </c>
      <c r="M70" s="128">
        <v>1290</v>
      </c>
      <c r="N70" s="128">
        <v>1484</v>
      </c>
      <c r="O70" s="128">
        <v>1423</v>
      </c>
      <c r="P70" s="131">
        <f t="shared" si="28"/>
        <v>19689</v>
      </c>
      <c r="Q70" s="185">
        <v>18</v>
      </c>
      <c r="R70" s="185"/>
      <c r="S70" s="131">
        <f t="shared" si="29"/>
        <v>8995</v>
      </c>
      <c r="T70" s="131">
        <f t="shared" si="30"/>
        <v>0</v>
      </c>
      <c r="U70" s="131">
        <f t="shared" si="31"/>
        <v>749</v>
      </c>
      <c r="V70" s="131">
        <f t="shared" si="32"/>
        <v>862</v>
      </c>
      <c r="W70" s="131">
        <f t="shared" si="33"/>
        <v>826</v>
      </c>
      <c r="X70" s="131">
        <f t="shared" si="27"/>
        <v>0</v>
      </c>
      <c r="Y70" s="131">
        <f t="shared" si="34"/>
        <v>11432</v>
      </c>
      <c r="Z70" s="131">
        <f t="shared" si="35"/>
        <v>1079</v>
      </c>
      <c r="AA70" s="131">
        <f t="shared" si="36"/>
        <v>86</v>
      </c>
      <c r="AB70" s="131"/>
      <c r="AC70" s="131"/>
      <c r="AD70" s="131">
        <f t="shared" si="37"/>
        <v>1165</v>
      </c>
      <c r="AE70" s="170">
        <f t="shared" si="38"/>
        <v>10267</v>
      </c>
    </row>
    <row r="71" spans="1:31" ht="28.5" customHeight="1" thickBot="1">
      <c r="A71" s="119">
        <f t="shared" si="5"/>
        <v>63</v>
      </c>
      <c r="B71" s="164" t="s">
        <v>514</v>
      </c>
      <c r="C71" s="162" t="s">
        <v>519</v>
      </c>
      <c r="D71" s="162" t="s">
        <v>520</v>
      </c>
      <c r="E71" s="127" t="s">
        <v>173</v>
      </c>
      <c r="F71" s="167" t="s">
        <v>522</v>
      </c>
      <c r="G71" s="120"/>
      <c r="H71" s="86">
        <v>2017765799</v>
      </c>
      <c r="I71" s="125" t="s">
        <v>528</v>
      </c>
      <c r="J71" s="126" t="s">
        <v>536</v>
      </c>
      <c r="K71" s="128">
        <v>15492</v>
      </c>
      <c r="L71" s="128">
        <v>0</v>
      </c>
      <c r="M71" s="128">
        <v>1290</v>
      </c>
      <c r="N71" s="128">
        <v>1484</v>
      </c>
      <c r="O71" s="128">
        <v>1423</v>
      </c>
      <c r="P71" s="131">
        <f t="shared" si="28"/>
        <v>19689</v>
      </c>
      <c r="Q71" s="185">
        <v>4</v>
      </c>
      <c r="R71" s="185"/>
      <c r="S71" s="131">
        <f t="shared" si="29"/>
        <v>1999</v>
      </c>
      <c r="T71" s="131">
        <f t="shared" si="30"/>
        <v>0</v>
      </c>
      <c r="U71" s="131">
        <f t="shared" si="31"/>
        <v>166</v>
      </c>
      <c r="V71" s="131">
        <f t="shared" si="32"/>
        <v>191</v>
      </c>
      <c r="W71" s="131">
        <f t="shared" si="33"/>
        <v>184</v>
      </c>
      <c r="X71" s="131">
        <f t="shared" si="27"/>
        <v>0</v>
      </c>
      <c r="Y71" s="131">
        <f t="shared" si="34"/>
        <v>2540</v>
      </c>
      <c r="Z71" s="131">
        <f t="shared" si="35"/>
        <v>240</v>
      </c>
      <c r="AA71" s="131">
        <f t="shared" si="36"/>
        <v>19</v>
      </c>
      <c r="AB71" s="131"/>
      <c r="AC71" s="131"/>
      <c r="AD71" s="131">
        <f t="shared" si="37"/>
        <v>259</v>
      </c>
      <c r="AE71" s="170">
        <f t="shared" si="38"/>
        <v>2281</v>
      </c>
    </row>
    <row r="72" spans="1:31" ht="28.5" customHeight="1" thickBot="1">
      <c r="A72" s="230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28" t="s">
        <v>227</v>
      </c>
      <c r="P72" s="229"/>
      <c r="Q72" s="179">
        <f aca="true" t="shared" si="39" ref="Q72:AB72">SUM(Q9:Q71)</f>
        <v>1504</v>
      </c>
      <c r="R72" s="132">
        <f t="shared" si="39"/>
        <v>56</v>
      </c>
      <c r="S72" s="133">
        <f t="shared" si="39"/>
        <v>758120</v>
      </c>
      <c r="T72" s="133">
        <f t="shared" si="39"/>
        <v>9951</v>
      </c>
      <c r="U72" s="133">
        <f t="shared" si="39"/>
        <v>63126</v>
      </c>
      <c r="V72" s="133">
        <f t="shared" si="39"/>
        <v>72622</v>
      </c>
      <c r="W72" s="133">
        <f t="shared" si="39"/>
        <v>69853</v>
      </c>
      <c r="X72" s="133">
        <f t="shared" si="39"/>
        <v>10602</v>
      </c>
      <c r="Y72" s="133">
        <f t="shared" si="39"/>
        <v>984274</v>
      </c>
      <c r="Z72" s="133">
        <f t="shared" si="39"/>
        <v>90968</v>
      </c>
      <c r="AA72" s="133">
        <f t="shared" si="39"/>
        <v>6955</v>
      </c>
      <c r="AB72" s="133">
        <f t="shared" si="39"/>
        <v>7200</v>
      </c>
      <c r="AC72" s="133"/>
      <c r="AD72" s="133">
        <f>SUM(AD9:AD71)</f>
        <v>105123</v>
      </c>
      <c r="AE72" s="134">
        <f>SUM(AE9:AE71)</f>
        <v>879151</v>
      </c>
    </row>
    <row r="73" spans="1:31" ht="45" customHeight="1">
      <c r="A73" s="104"/>
      <c r="B73" s="94"/>
      <c r="C73" s="94"/>
      <c r="D73" s="94"/>
      <c r="E73" s="95"/>
      <c r="F73" s="96"/>
      <c r="G73" s="97"/>
      <c r="H73" s="98"/>
      <c r="I73" s="99"/>
      <c r="J73" s="100"/>
      <c r="K73" s="93"/>
      <c r="L73" s="93"/>
      <c r="M73" s="93"/>
      <c r="N73" s="93"/>
      <c r="O73" s="93"/>
      <c r="P73" s="93"/>
      <c r="Q73" s="93"/>
      <c r="R73" s="93">
        <f>R72/4</f>
        <v>14</v>
      </c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105"/>
    </row>
    <row r="74" spans="1:31" ht="18">
      <c r="A74" s="106"/>
      <c r="B74" s="89"/>
      <c r="C74" s="101"/>
      <c r="D74" s="89"/>
      <c r="E74" s="89"/>
      <c r="F74" s="89"/>
      <c r="G74" s="89"/>
      <c r="H74" s="102"/>
      <c r="I74" s="103"/>
      <c r="J74" s="103"/>
      <c r="K74" s="89"/>
      <c r="L74" s="89"/>
      <c r="M74" s="89"/>
      <c r="N74" s="89"/>
      <c r="O74" s="156"/>
      <c r="P74" s="89"/>
      <c r="Q74" s="153"/>
      <c r="R74" s="153">
        <f>R73+Q72</f>
        <v>1518</v>
      </c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107"/>
    </row>
    <row r="75" spans="1:31" ht="15">
      <c r="A75" s="106"/>
      <c r="B75" s="89"/>
      <c r="C75" s="101"/>
      <c r="D75" s="89"/>
      <c r="E75" s="89"/>
      <c r="F75" s="7"/>
      <c r="G75" s="89"/>
      <c r="H75" s="102"/>
      <c r="I75" s="103"/>
      <c r="J75" s="103"/>
      <c r="K75" s="89"/>
      <c r="L75" s="89"/>
      <c r="M75" s="89"/>
      <c r="N75" s="89"/>
      <c r="O75" s="156"/>
      <c r="P75" s="89"/>
      <c r="Q75" s="153"/>
      <c r="R75" s="153"/>
      <c r="S75" s="153"/>
      <c r="T75" s="153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108"/>
    </row>
    <row r="76" spans="1:31" ht="15">
      <c r="A76" s="106"/>
      <c r="B76" s="89"/>
      <c r="C76" s="101"/>
      <c r="D76" s="89"/>
      <c r="E76" s="89"/>
      <c r="F76" s="7"/>
      <c r="G76" s="89"/>
      <c r="H76" s="102"/>
      <c r="I76" s="103"/>
      <c r="J76" s="103"/>
      <c r="K76" s="89"/>
      <c r="L76" s="89"/>
      <c r="M76" s="89"/>
      <c r="N76" s="89"/>
      <c r="O76" s="89"/>
      <c r="P76" s="89"/>
      <c r="Q76" s="153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108"/>
    </row>
    <row r="77" spans="1:31" ht="15.75" thickBot="1">
      <c r="A77" s="109"/>
      <c r="B77" s="110"/>
      <c r="C77" s="111"/>
      <c r="D77" s="110"/>
      <c r="E77" s="110"/>
      <c r="F77" s="110"/>
      <c r="G77" s="110"/>
      <c r="H77" s="112"/>
      <c r="I77" s="113"/>
      <c r="J77" s="113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4"/>
    </row>
  </sheetData>
  <sheetProtection/>
  <mergeCells count="25">
    <mergeCell ref="O72:P72"/>
    <mergeCell ref="A72:N72"/>
    <mergeCell ref="D7:D8"/>
    <mergeCell ref="E7:E8"/>
    <mergeCell ref="F7:F8"/>
    <mergeCell ref="N6:R6"/>
    <mergeCell ref="A1:K6"/>
    <mergeCell ref="N1:R1"/>
    <mergeCell ref="A7:A8"/>
    <mergeCell ref="B7:B8"/>
    <mergeCell ref="C7:C8"/>
    <mergeCell ref="K7:P7"/>
    <mergeCell ref="G7:G8"/>
    <mergeCell ref="Q7:R7"/>
    <mergeCell ref="S7:Y7"/>
    <mergeCell ref="Z7:AD7"/>
    <mergeCell ref="H7:H8"/>
    <mergeCell ref="I7:I8"/>
    <mergeCell ref="J7:J8"/>
    <mergeCell ref="Y1:AE6"/>
    <mergeCell ref="N2:R2"/>
    <mergeCell ref="N3:R3"/>
    <mergeCell ref="N4:R4"/>
    <mergeCell ref="N5:R5"/>
    <mergeCell ref="S1:X6"/>
  </mergeCells>
  <conditionalFormatting sqref="B73:B65536 B1:B8">
    <cfRule type="duplicateValues" priority="522" dxfId="7" stopIfTrue="1">
      <formula>AND(COUNTIF($B$73:$B$65536,B1)+COUNTIF($B$1:$B$8,B1)&gt;1,NOT(ISBLANK(B1)))</formula>
    </cfRule>
  </conditionalFormatting>
  <conditionalFormatting sqref="I1:I65536">
    <cfRule type="duplicateValues" priority="3" dxfId="7" stopIfTrue="1">
      <formula>AND(COUNTIF($I$1:$I$65536,I1)&gt;1,NOT(ISBLANK(I1)))</formula>
    </cfRule>
  </conditionalFormatting>
  <conditionalFormatting sqref="B10:B11">
    <cfRule type="duplicateValues" priority="1183" dxfId="7" stopIfTrue="1">
      <formula>AND(COUNTIF($B$10:$B$11,B10)&gt;1,NOT(ISBLANK(B10)))</formula>
    </cfRule>
    <cfRule type="duplicateValues" priority="1184" dxfId="7" stopIfTrue="1">
      <formula>AND(COUNTIF($B$10:$B$11,B10)&gt;1,NOT(ISBLANK(B10)))</formula>
    </cfRule>
  </conditionalFormatting>
  <conditionalFormatting sqref="I12:I32 I9">
    <cfRule type="duplicateValues" priority="1189" dxfId="7">
      <formula>AND(COUNTIF($I$12:$I$32,I9)+COUNTIF($I$9:$I$9,I9)&gt;1,NOT(ISBLANK(I9)))</formula>
    </cfRule>
  </conditionalFormatting>
  <conditionalFormatting sqref="B12:B38 B9">
    <cfRule type="duplicateValues" priority="1197" dxfId="7" stopIfTrue="1">
      <formula>AND(COUNTIF($B$12:$B$38,B9)+COUNTIF($B$9:$B$9,B9)&gt;1,NOT(ISBLANK(B9)))</formula>
    </cfRule>
    <cfRule type="duplicateValues" priority="1198" dxfId="7" stopIfTrue="1">
      <formula>AND(COUNTIF($B$12:$B$38,B9)+COUNTIF($B$9:$B$9,B9)&gt;1,NOT(ISBLANK(B9)))</formula>
    </cfRule>
  </conditionalFormatting>
  <printOptions/>
  <pageMargins left="0.17" right="0.196850393700787" top="0.275590551181102" bottom="0.15748031496063" header="0.24" footer="0.196850393700787"/>
  <pageSetup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3.57421875" style="0" bestFit="1" customWidth="1"/>
    <col min="6" max="6" width="18.7109375" style="0" customWidth="1"/>
  </cols>
  <sheetData>
    <row r="1" spans="1:7" ht="20.25" thickBot="1">
      <c r="A1" s="248" t="s">
        <v>281</v>
      </c>
      <c r="B1" s="249"/>
      <c r="C1" s="249"/>
      <c r="D1" s="249"/>
      <c r="E1" s="249"/>
      <c r="F1" s="250"/>
      <c r="G1" s="145"/>
    </row>
    <row r="2" spans="1:6" ht="15.75" thickBot="1">
      <c r="A2" s="137"/>
      <c r="B2" s="246" t="s">
        <v>274</v>
      </c>
      <c r="C2" s="246"/>
      <c r="D2" s="138"/>
      <c r="E2" s="246" t="s">
        <v>275</v>
      </c>
      <c r="F2" s="247"/>
    </row>
    <row r="3" spans="1:6" ht="15.75" thickBot="1">
      <c r="A3" s="137"/>
      <c r="B3" s="142" t="s">
        <v>272</v>
      </c>
      <c r="C3" s="142" t="s">
        <v>273</v>
      </c>
      <c r="D3" s="143"/>
      <c r="E3" s="142" t="s">
        <v>172</v>
      </c>
      <c r="F3" s="144" t="s">
        <v>273</v>
      </c>
    </row>
    <row r="4" spans="1:6" ht="15">
      <c r="A4" s="147" t="s">
        <v>270</v>
      </c>
      <c r="B4" s="136">
        <v>16962</v>
      </c>
      <c r="C4" s="136">
        <v>15400</v>
      </c>
      <c r="D4" s="136"/>
      <c r="E4" s="136">
        <v>18797</v>
      </c>
      <c r="F4" s="148">
        <v>15492</v>
      </c>
    </row>
    <row r="5" spans="1:6" ht="15">
      <c r="A5" s="149" t="s">
        <v>18</v>
      </c>
      <c r="B5" s="22">
        <v>7000</v>
      </c>
      <c r="C5" s="22">
        <v>0</v>
      </c>
      <c r="D5" s="22"/>
      <c r="E5" s="22">
        <v>5057</v>
      </c>
      <c r="F5" s="150">
        <v>0</v>
      </c>
    </row>
    <row r="6" spans="1:6" ht="15">
      <c r="A6" s="149" t="s">
        <v>271</v>
      </c>
      <c r="B6" s="22">
        <v>1413</v>
      </c>
      <c r="C6" s="22">
        <v>1283</v>
      </c>
      <c r="D6" s="22"/>
      <c r="E6" s="22">
        <v>1566</v>
      </c>
      <c r="F6" s="150">
        <v>1290</v>
      </c>
    </row>
    <row r="7" spans="1:6" ht="15">
      <c r="A7" s="149" t="s">
        <v>144</v>
      </c>
      <c r="B7" s="22">
        <v>1625</v>
      </c>
      <c r="C7" s="22">
        <v>1475</v>
      </c>
      <c r="D7" s="22"/>
      <c r="E7" s="22">
        <v>1801</v>
      </c>
      <c r="F7" s="150">
        <v>1484</v>
      </c>
    </row>
    <row r="8" spans="1:6" ht="15.75" thickBot="1">
      <c r="A8" s="146" t="s">
        <v>226</v>
      </c>
      <c r="B8" s="135">
        <v>1838</v>
      </c>
      <c r="C8" s="135">
        <v>1423</v>
      </c>
      <c r="D8" s="135"/>
      <c r="E8" s="135">
        <v>1838</v>
      </c>
      <c r="F8" s="151">
        <v>1423</v>
      </c>
    </row>
    <row r="9" spans="1:6" ht="15.75" thickBot="1">
      <c r="A9" s="139" t="s">
        <v>276</v>
      </c>
      <c r="B9" s="140">
        <f>SUM(B4:B8)</f>
        <v>28838</v>
      </c>
      <c r="C9" s="140">
        <f>SUM(C4:C8)</f>
        <v>19581</v>
      </c>
      <c r="D9" s="140"/>
      <c r="E9" s="140">
        <f>SUM(E4:E8)</f>
        <v>29059</v>
      </c>
      <c r="F9" s="141">
        <f>SUM(F4:F8)</f>
        <v>19689</v>
      </c>
    </row>
    <row r="10" spans="1:6" ht="15">
      <c r="A10" s="147" t="s">
        <v>277</v>
      </c>
      <c r="B10" s="136">
        <f>ROUND((B4*12/100),0)</f>
        <v>2035</v>
      </c>
      <c r="C10" s="136">
        <f>ROUND((C4*12/100),0)</f>
        <v>1848</v>
      </c>
      <c r="D10" s="136"/>
      <c r="E10" s="136">
        <f>ROUND((E4*12/100),0)</f>
        <v>2256</v>
      </c>
      <c r="F10" s="148">
        <f>ROUND((F4*12/100),0)</f>
        <v>1859</v>
      </c>
    </row>
    <row r="11" spans="1:6" ht="15.75" thickBot="1">
      <c r="A11" s="146" t="s">
        <v>278</v>
      </c>
      <c r="B11" s="135">
        <v>0</v>
      </c>
      <c r="C11" s="135">
        <f>ROUND((C9*0.75/100),0)</f>
        <v>147</v>
      </c>
      <c r="D11" s="135"/>
      <c r="E11" s="135">
        <v>0</v>
      </c>
      <c r="F11" s="151">
        <f>ROUND((F9*0.75/100),0)</f>
        <v>148</v>
      </c>
    </row>
    <row r="12" spans="1:6" ht="15.75" thickBot="1">
      <c r="A12" s="139" t="s">
        <v>279</v>
      </c>
      <c r="B12" s="140">
        <f>SUM(B10:B11)</f>
        <v>2035</v>
      </c>
      <c r="C12" s="140">
        <f>SUM(C10:C11)</f>
        <v>1995</v>
      </c>
      <c r="D12" s="140"/>
      <c r="E12" s="140">
        <f>SUM(E10:E11)</f>
        <v>2256</v>
      </c>
      <c r="F12" s="141">
        <f>SUM(F10:F11)</f>
        <v>2007</v>
      </c>
    </row>
    <row r="13" spans="1:6" ht="15.75" thickBot="1">
      <c r="A13" s="139" t="s">
        <v>280</v>
      </c>
      <c r="B13" s="140">
        <f>B9-B12</f>
        <v>26803</v>
      </c>
      <c r="C13" s="140">
        <f>C9-C12</f>
        <v>17586</v>
      </c>
      <c r="D13" s="140"/>
      <c r="E13" s="140">
        <f>E9-E12</f>
        <v>26803</v>
      </c>
      <c r="F13" s="141">
        <f>F9-F12</f>
        <v>17682</v>
      </c>
    </row>
  </sheetData>
  <sheetProtection/>
  <mergeCells count="3">
    <mergeCell ref="B2:C2"/>
    <mergeCell ref="E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Sanjeet</dc:creator>
  <cp:keywords/>
  <dc:description/>
  <cp:lastModifiedBy>HP</cp:lastModifiedBy>
  <cp:lastPrinted>2021-04-06T07:57:20Z</cp:lastPrinted>
  <dcterms:created xsi:type="dcterms:W3CDTF">2013-07-01T10:27:50Z</dcterms:created>
  <dcterms:modified xsi:type="dcterms:W3CDTF">2022-10-28T07:57:33Z</dcterms:modified>
  <cp:category/>
  <cp:version/>
  <cp:contentType/>
  <cp:contentStatus/>
</cp:coreProperties>
</file>