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s\Desktop\MAX Jun'23\Done\"/>
    </mc:Choice>
  </mc:AlternateContent>
  <bookViews>
    <workbookView xWindow="-105" yWindow="-105" windowWidth="23250" windowHeight="12450" tabRatio="817"/>
  </bookViews>
  <sheets>
    <sheet name="Com" sheetId="26" r:id="rId1"/>
    <sheet name="OT" sheetId="27" r:id="rId2"/>
  </sheets>
  <definedNames>
    <definedName name="_xlnm._FilterDatabase" localSheetId="0" hidden="1">Com!$A$10:$AL$103</definedName>
    <definedName name="_xlnm.Print_Area" localSheetId="0">Com!$A$1:$AI$95</definedName>
    <definedName name="_xlnm.Print_Titles" localSheetId="0">Com!$1:$10</definedName>
  </definedNames>
  <calcPr calcId="162913"/>
</workbook>
</file>

<file path=xl/calcChain.xml><?xml version="1.0" encoding="utf-8"?>
<calcChain xmlns="http://schemas.openxmlformats.org/spreadsheetml/2006/main">
  <c r="H15" i="27" l="1"/>
  <c r="G15" i="27"/>
  <c r="I14" i="27"/>
  <c r="I13" i="27"/>
  <c r="I12" i="27"/>
  <c r="I11" i="27"/>
  <c r="I15" i="27" l="1"/>
  <c r="Q103" i="26"/>
  <c r="S103" i="26"/>
  <c r="T103" i="26"/>
  <c r="Z103" i="26"/>
  <c r="AE103" i="26"/>
  <c r="P103" i="26"/>
  <c r="Y99" i="26" l="1"/>
  <c r="R99" i="26"/>
  <c r="U99" i="26" s="1"/>
  <c r="AB99" i="26" s="1"/>
  <c r="N99" i="26"/>
  <c r="X99" i="26" l="1"/>
  <c r="W99" i="26"/>
  <c r="V99" i="26"/>
  <c r="AA99" i="26" l="1"/>
  <c r="AC99" i="26" s="1"/>
  <c r="AD99" i="26" s="1"/>
  <c r="AF99" i="26" s="1"/>
  <c r="Y98" i="26" l="1"/>
  <c r="R98" i="26"/>
  <c r="V98" i="26" s="1"/>
  <c r="N98" i="26"/>
  <c r="U98" i="26" l="1"/>
  <c r="AB98" i="26" s="1"/>
  <c r="X98" i="26"/>
  <c r="W98" i="26"/>
  <c r="AA98" i="26" l="1"/>
  <c r="AC98" i="26" s="1"/>
  <c r="AD98" i="26" s="1"/>
  <c r="AF98" i="26" s="1"/>
  <c r="N12" i="26" l="1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7" i="26"/>
  <c r="N58" i="26"/>
  <c r="N59" i="26"/>
  <c r="N60" i="26"/>
  <c r="N61" i="26"/>
  <c r="N62" i="26"/>
  <c r="N63" i="26"/>
  <c r="N64" i="26"/>
  <c r="N65" i="26"/>
  <c r="N66" i="26"/>
  <c r="N67" i="26"/>
  <c r="N68" i="26"/>
  <c r="N69" i="26"/>
  <c r="N70" i="26"/>
  <c r="N71" i="26"/>
  <c r="N72" i="26"/>
  <c r="N73" i="26"/>
  <c r="N74" i="26"/>
  <c r="N75" i="26"/>
  <c r="N76" i="26"/>
  <c r="N77" i="26"/>
  <c r="N78" i="26"/>
  <c r="N79" i="26"/>
  <c r="N80" i="26"/>
  <c r="N81" i="26"/>
  <c r="N82" i="26"/>
  <c r="N83" i="26"/>
  <c r="N84" i="26"/>
  <c r="N85" i="26"/>
  <c r="N86" i="26"/>
  <c r="N87" i="26"/>
  <c r="N88" i="26"/>
  <c r="N89" i="26"/>
  <c r="N90" i="26"/>
  <c r="N91" i="26"/>
  <c r="N92" i="26"/>
  <c r="N93" i="26"/>
  <c r="N94" i="26"/>
  <c r="N95" i="26"/>
  <c r="N96" i="26"/>
  <c r="N97" i="26"/>
  <c r="Y96" i="26" l="1"/>
  <c r="Y97" i="26"/>
  <c r="R96" i="26"/>
  <c r="X96" i="26" s="1"/>
  <c r="R97" i="26"/>
  <c r="X97" i="26" s="1"/>
  <c r="U96" i="26" l="1"/>
  <c r="AB96" i="26" s="1"/>
  <c r="V96" i="26"/>
  <c r="W96" i="26"/>
  <c r="U97" i="26"/>
  <c r="AB97" i="26" s="1"/>
  <c r="V97" i="26"/>
  <c r="W97" i="26"/>
  <c r="AA96" i="26" l="1"/>
  <c r="AC96" i="26" s="1"/>
  <c r="AD96" i="26" s="1"/>
  <c r="AF96" i="26" s="1"/>
  <c r="AA97" i="26"/>
  <c r="AC97" i="26" s="1"/>
  <c r="AD97" i="26" s="1"/>
  <c r="AF97" i="26" s="1"/>
  <c r="Y91" i="26" l="1"/>
  <c r="Y92" i="26"/>
  <c r="Y93" i="26"/>
  <c r="Y94" i="26"/>
  <c r="Y95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42" i="26"/>
  <c r="R43" i="26"/>
  <c r="R44" i="26"/>
  <c r="R45" i="26"/>
  <c r="R46" i="26"/>
  <c r="R47" i="26"/>
  <c r="R48" i="26"/>
  <c r="R49" i="26"/>
  <c r="R50" i="26"/>
  <c r="R51" i="26"/>
  <c r="R52" i="26"/>
  <c r="R53" i="26"/>
  <c r="R54" i="26"/>
  <c r="R55" i="26"/>
  <c r="R56" i="26"/>
  <c r="R57" i="26"/>
  <c r="R58" i="26"/>
  <c r="R59" i="26"/>
  <c r="R60" i="26"/>
  <c r="R61" i="26"/>
  <c r="R62" i="26"/>
  <c r="R63" i="26"/>
  <c r="R64" i="26"/>
  <c r="R65" i="26"/>
  <c r="R66" i="26"/>
  <c r="R67" i="26"/>
  <c r="R68" i="26"/>
  <c r="R69" i="26"/>
  <c r="R70" i="26"/>
  <c r="R71" i="26"/>
  <c r="R72" i="26"/>
  <c r="R73" i="26"/>
  <c r="R74" i="26"/>
  <c r="R75" i="26"/>
  <c r="R76" i="26"/>
  <c r="R77" i="26"/>
  <c r="R78" i="26"/>
  <c r="R79" i="26"/>
  <c r="R80" i="26"/>
  <c r="R81" i="26"/>
  <c r="R82" i="26"/>
  <c r="R83" i="26"/>
  <c r="R84" i="26"/>
  <c r="R85" i="26"/>
  <c r="R86" i="26"/>
  <c r="R87" i="26"/>
  <c r="R88" i="26"/>
  <c r="R89" i="26"/>
  <c r="R90" i="26"/>
  <c r="R91" i="26"/>
  <c r="U91" i="26" s="1"/>
  <c r="R92" i="26"/>
  <c r="U92" i="26" s="1"/>
  <c r="R93" i="26"/>
  <c r="U93" i="26" s="1"/>
  <c r="AB93" i="26" s="1"/>
  <c r="R94" i="26"/>
  <c r="X94" i="26" s="1"/>
  <c r="R95" i="26"/>
  <c r="R11" i="26"/>
  <c r="Y86" i="26"/>
  <c r="Y87" i="26"/>
  <c r="Y89" i="26"/>
  <c r="Y90" i="26"/>
  <c r="Y88" i="26"/>
  <c r="Y85" i="26"/>
  <c r="R103" i="26" l="1"/>
  <c r="U95" i="26"/>
  <c r="AB95" i="26" s="1"/>
  <c r="W95" i="26"/>
  <c r="V94" i="26"/>
  <c r="X95" i="26"/>
  <c r="V95" i="26"/>
  <c r="X92" i="26"/>
  <c r="W94" i="26"/>
  <c r="U94" i="26"/>
  <c r="AB91" i="26"/>
  <c r="W92" i="26"/>
  <c r="V92" i="26"/>
  <c r="X93" i="26"/>
  <c r="W93" i="26"/>
  <c r="X91" i="26"/>
  <c r="V93" i="26"/>
  <c r="W91" i="26"/>
  <c r="V91" i="26"/>
  <c r="AB92" i="26"/>
  <c r="AA95" i="26" l="1"/>
  <c r="AC95" i="26" s="1"/>
  <c r="AD95" i="26" s="1"/>
  <c r="AF95" i="26" s="1"/>
  <c r="AA91" i="26"/>
  <c r="AC91" i="26" s="1"/>
  <c r="AD91" i="26" s="1"/>
  <c r="AA94" i="26"/>
  <c r="AC94" i="26" s="1"/>
  <c r="AB94" i="26"/>
  <c r="AA93" i="26"/>
  <c r="AC93" i="26" s="1"/>
  <c r="AD93" i="26" s="1"/>
  <c r="AF93" i="26" s="1"/>
  <c r="AA92" i="26"/>
  <c r="AC92" i="26" s="1"/>
  <c r="AD92" i="26" s="1"/>
  <c r="AF92" i="26" s="1"/>
  <c r="AD94" i="26" l="1"/>
  <c r="AF94" i="26" s="1"/>
  <c r="AF91" i="26"/>
  <c r="X89" i="26" l="1"/>
  <c r="U89" i="26"/>
  <c r="V89" i="26"/>
  <c r="W89" i="26"/>
  <c r="AB89" i="26" l="1"/>
  <c r="AA89" i="26"/>
  <c r="AC89" i="26" s="1"/>
  <c r="AD89" i="26" l="1"/>
  <c r="AF89" i="26" s="1"/>
  <c r="V88" i="26" l="1"/>
  <c r="X88" i="26"/>
  <c r="W88" i="26"/>
  <c r="U88" i="26"/>
  <c r="V90" i="26"/>
  <c r="W90" i="26"/>
  <c r="X90" i="26"/>
  <c r="U90" i="26"/>
  <c r="V87" i="26"/>
  <c r="X87" i="26"/>
  <c r="U87" i="26"/>
  <c r="AB87" i="26" s="1"/>
  <c r="W87" i="26"/>
  <c r="X86" i="26"/>
  <c r="U86" i="26"/>
  <c r="V86" i="26"/>
  <c r="W86" i="26"/>
  <c r="V85" i="26"/>
  <c r="U85" i="26"/>
  <c r="W85" i="26"/>
  <c r="X85" i="26"/>
  <c r="AA87" i="26" l="1"/>
  <c r="AC87" i="26" s="1"/>
  <c r="AD87" i="26" s="1"/>
  <c r="AF87" i="26" s="1"/>
  <c r="AB86" i="26"/>
  <c r="AA86" i="26"/>
  <c r="AC86" i="26" s="1"/>
  <c r="AA90" i="26"/>
  <c r="AC90" i="26" s="1"/>
  <c r="AB90" i="26"/>
  <c r="AB88" i="26"/>
  <c r="AA88" i="26"/>
  <c r="AC88" i="26" s="1"/>
  <c r="AB85" i="26"/>
  <c r="AA85" i="26"/>
  <c r="AC85" i="26" s="1"/>
  <c r="AD85" i="26" l="1"/>
  <c r="AF85" i="26" s="1"/>
  <c r="AD88" i="26"/>
  <c r="AF88" i="26" s="1"/>
  <c r="AD86" i="26"/>
  <c r="AF86" i="26" s="1"/>
  <c r="AD90" i="26"/>
  <c r="AF90" i="26" s="1"/>
  <c r="Y84" i="26" l="1"/>
  <c r="Y83" i="26"/>
  <c r="Y82" i="26"/>
  <c r="Y81" i="26"/>
  <c r="Y80" i="26"/>
  <c r="Y79" i="26"/>
  <c r="Y78" i="26"/>
  <c r="Y77" i="26"/>
  <c r="Y76" i="26"/>
  <c r="Y75" i="26"/>
  <c r="Y74" i="26"/>
  <c r="Y73" i="26"/>
  <c r="Y72" i="26"/>
  <c r="Y71" i="26"/>
  <c r="Y70" i="26"/>
  <c r="Y69" i="26"/>
  <c r="Y68" i="26"/>
  <c r="Y67" i="26"/>
  <c r="Y66" i="26"/>
  <c r="Y65" i="26"/>
  <c r="X65" i="26"/>
  <c r="Y64" i="26"/>
  <c r="U64" i="26"/>
  <c r="Y63" i="26"/>
  <c r="Y62" i="26"/>
  <c r="Y61" i="26"/>
  <c r="W61" i="26"/>
  <c r="Y60" i="26"/>
  <c r="Y59" i="26"/>
  <c r="X59" i="26"/>
  <c r="Y58" i="26"/>
  <c r="Y57" i="26"/>
  <c r="Y56" i="26"/>
  <c r="X56" i="26"/>
  <c r="Y55" i="26"/>
  <c r="U55" i="26"/>
  <c r="Y54" i="26"/>
  <c r="Y53" i="26"/>
  <c r="Y52" i="26"/>
  <c r="Y51" i="26"/>
  <c r="Y50" i="26"/>
  <c r="Y49" i="26"/>
  <c r="Y48" i="26"/>
  <c r="Y47" i="26"/>
  <c r="Y46" i="26"/>
  <c r="Y45" i="26"/>
  <c r="Y44" i="26"/>
  <c r="Y43" i="26"/>
  <c r="Y42" i="26"/>
  <c r="Y41" i="26"/>
  <c r="X41" i="26"/>
  <c r="Y40" i="26"/>
  <c r="Y39" i="26"/>
  <c r="X39" i="26"/>
  <c r="Y38" i="26"/>
  <c r="Y37" i="26"/>
  <c r="X37" i="26"/>
  <c r="Y36" i="26"/>
  <c r="Y35" i="26"/>
  <c r="Y34" i="26"/>
  <c r="Y33" i="26"/>
  <c r="Y32" i="26"/>
  <c r="Y31" i="26"/>
  <c r="Y30" i="26"/>
  <c r="Y29" i="26"/>
  <c r="Y28" i="26"/>
  <c r="Y27" i="26"/>
  <c r="Y26" i="26"/>
  <c r="Y25" i="26"/>
  <c r="Y24" i="26"/>
  <c r="X24" i="26"/>
  <c r="Y23" i="26"/>
  <c r="Y22" i="26"/>
  <c r="Y21" i="26"/>
  <c r="Y20" i="26"/>
  <c r="Y19" i="26"/>
  <c r="Y18" i="26"/>
  <c r="X18" i="26"/>
  <c r="Y17" i="26"/>
  <c r="Y16" i="26"/>
  <c r="Y15" i="26"/>
  <c r="Y14" i="26"/>
  <c r="Y13" i="26"/>
  <c r="Y12" i="26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N11" i="26"/>
  <c r="X62" i="26" l="1"/>
  <c r="V62" i="26"/>
  <c r="X16" i="26"/>
  <c r="W16" i="26"/>
  <c r="V16" i="26"/>
  <c r="U16" i="26"/>
  <c r="AB16" i="26" s="1"/>
  <c r="U54" i="26"/>
  <c r="AB54" i="26" s="1"/>
  <c r="V54" i="26"/>
  <c r="X52" i="26"/>
  <c r="X53" i="26"/>
  <c r="W69" i="26"/>
  <c r="X78" i="26"/>
  <c r="X81" i="26"/>
  <c r="W84" i="26"/>
  <c r="V15" i="26"/>
  <c r="U47" i="26"/>
  <c r="U65" i="26"/>
  <c r="AB65" i="26" s="1"/>
  <c r="X67" i="26"/>
  <c r="V72" i="26"/>
  <c r="X26" i="26"/>
  <c r="X36" i="26"/>
  <c r="X49" i="26"/>
  <c r="X74" i="26"/>
  <c r="U79" i="26"/>
  <c r="V11" i="26"/>
  <c r="X25" i="26"/>
  <c r="U27" i="26"/>
  <c r="AB27" i="26" s="1"/>
  <c r="X44" i="26"/>
  <c r="V48" i="26"/>
  <c r="X17" i="26"/>
  <c r="U17" i="26"/>
  <c r="AB17" i="26" s="1"/>
  <c r="V17" i="26"/>
  <c r="X32" i="26"/>
  <c r="U32" i="26"/>
  <c r="AB32" i="26" s="1"/>
  <c r="W32" i="26"/>
  <c r="V32" i="26"/>
  <c r="U12" i="26"/>
  <c r="W21" i="26"/>
  <c r="U39" i="26"/>
  <c r="AB39" i="26" s="1"/>
  <c r="U41" i="26"/>
  <c r="AB41" i="26" s="1"/>
  <c r="U46" i="26"/>
  <c r="W60" i="26"/>
  <c r="U61" i="26"/>
  <c r="AB61" i="26" s="1"/>
  <c r="V65" i="26"/>
  <c r="V14" i="26"/>
  <c r="U23" i="26"/>
  <c r="V39" i="26"/>
  <c r="W65" i="26"/>
  <c r="W39" i="26"/>
  <c r="U56" i="26"/>
  <c r="AB56" i="26" s="1"/>
  <c r="X70" i="26"/>
  <c r="U73" i="26"/>
  <c r="AB73" i="26" s="1"/>
  <c r="U19" i="26"/>
  <c r="X28" i="26"/>
  <c r="X33" i="26"/>
  <c r="W56" i="26"/>
  <c r="X66" i="26"/>
  <c r="W80" i="26"/>
  <c r="X13" i="26"/>
  <c r="W20" i="26"/>
  <c r="X22" i="26"/>
  <c r="U30" i="26"/>
  <c r="AB30" i="26" s="1"/>
  <c r="X40" i="26"/>
  <c r="V58" i="26"/>
  <c r="U75" i="26"/>
  <c r="W77" i="26"/>
  <c r="X83" i="26"/>
  <c r="U71" i="26"/>
  <c r="Y11" i="26"/>
  <c r="Y103" i="26" s="1"/>
  <c r="V29" i="26"/>
  <c r="U29" i="26"/>
  <c r="X29" i="26"/>
  <c r="W29" i="26"/>
  <c r="X34" i="26"/>
  <c r="W34" i="26"/>
  <c r="V34" i="26"/>
  <c r="W37" i="26"/>
  <c r="U18" i="26"/>
  <c r="W17" i="26"/>
  <c r="V18" i="26"/>
  <c r="U24" i="26"/>
  <c r="W18" i="26"/>
  <c r="V24" i="26"/>
  <c r="U34" i="26"/>
  <c r="X35" i="26"/>
  <c r="W35" i="26"/>
  <c r="V35" i="26"/>
  <c r="U35" i="26"/>
  <c r="X55" i="26"/>
  <c r="W55" i="26"/>
  <c r="V55" i="26"/>
  <c r="V82" i="26"/>
  <c r="U82" i="26"/>
  <c r="X82" i="26"/>
  <c r="W82" i="26"/>
  <c r="W24" i="26"/>
  <c r="X51" i="26"/>
  <c r="W51" i="26"/>
  <c r="V51" i="26"/>
  <c r="U51" i="26"/>
  <c r="X42" i="26"/>
  <c r="W42" i="26"/>
  <c r="V42" i="26"/>
  <c r="U42" i="26"/>
  <c r="V37" i="26"/>
  <c r="U37" i="26"/>
  <c r="X50" i="26"/>
  <c r="W50" i="26"/>
  <c r="V50" i="26"/>
  <c r="U50" i="26"/>
  <c r="AB55" i="26"/>
  <c r="V56" i="26"/>
  <c r="AB64" i="26"/>
  <c r="V41" i="26"/>
  <c r="W54" i="26"/>
  <c r="X68" i="26"/>
  <c r="W68" i="26"/>
  <c r="V68" i="26"/>
  <c r="U68" i="26"/>
  <c r="W41" i="26"/>
  <c r="X54" i="26"/>
  <c r="U59" i="26"/>
  <c r="W62" i="26"/>
  <c r="U62" i="26"/>
  <c r="V64" i="26"/>
  <c r="V59" i="26"/>
  <c r="W64" i="26"/>
  <c r="W59" i="26"/>
  <c r="X61" i="26"/>
  <c r="V61" i="26"/>
  <c r="X64" i="26"/>
  <c r="W36" i="26" l="1"/>
  <c r="X27" i="26"/>
  <c r="U77" i="26"/>
  <c r="AB77" i="26" s="1"/>
  <c r="V77" i="26"/>
  <c r="X77" i="26"/>
  <c r="W44" i="26"/>
  <c r="X80" i="26"/>
  <c r="U60" i="26"/>
  <c r="AB60" i="26" s="1"/>
  <c r="U52" i="26"/>
  <c r="AB52" i="26" s="1"/>
  <c r="V60" i="26"/>
  <c r="V52" i="26"/>
  <c r="V70" i="26"/>
  <c r="X60" i="26"/>
  <c r="W52" i="26"/>
  <c r="W30" i="26"/>
  <c r="X69" i="26"/>
  <c r="W33" i="26"/>
  <c r="U72" i="26"/>
  <c r="AB72" i="26" s="1"/>
  <c r="V44" i="26"/>
  <c r="X72" i="26"/>
  <c r="W79" i="26"/>
  <c r="U78" i="26"/>
  <c r="AB78" i="26" s="1"/>
  <c r="X11" i="26"/>
  <c r="W81" i="26"/>
  <c r="W72" i="26"/>
  <c r="X20" i="26"/>
  <c r="U69" i="26"/>
  <c r="AB69" i="26" s="1"/>
  <c r="V69" i="26"/>
  <c r="V80" i="26"/>
  <c r="V75" i="26"/>
  <c r="V81" i="26"/>
  <c r="U25" i="26"/>
  <c r="AB25" i="26" s="1"/>
  <c r="V78" i="26"/>
  <c r="U53" i="26"/>
  <c r="W11" i="26"/>
  <c r="V23" i="26"/>
  <c r="V79" i="26"/>
  <c r="U11" i="26"/>
  <c r="V26" i="26"/>
  <c r="V22" i="26"/>
  <c r="X23" i="26"/>
  <c r="X79" i="26"/>
  <c r="U13" i="26"/>
  <c r="AB13" i="26" s="1"/>
  <c r="W78" i="26"/>
  <c r="W26" i="26"/>
  <c r="U26" i="26"/>
  <c r="AB26" i="26" s="1"/>
  <c r="U58" i="26"/>
  <c r="AB58" i="26" s="1"/>
  <c r="W53" i="26"/>
  <c r="W67" i="26"/>
  <c r="V53" i="26"/>
  <c r="V13" i="26"/>
  <c r="V67" i="26"/>
  <c r="U67" i="26"/>
  <c r="W58" i="26"/>
  <c r="V19" i="26"/>
  <c r="X58" i="26"/>
  <c r="V30" i="26"/>
  <c r="AA39" i="26"/>
  <c r="AC39" i="26" s="1"/>
  <c r="AD39" i="26" s="1"/>
  <c r="AF39" i="26" s="1"/>
  <c r="AA56" i="26"/>
  <c r="AC56" i="26" s="1"/>
  <c r="AD56" i="26" s="1"/>
  <c r="AF56" i="26" s="1"/>
  <c r="U74" i="26"/>
  <c r="AB74" i="26" s="1"/>
  <c r="X75" i="26"/>
  <c r="W13" i="26"/>
  <c r="V74" i="26"/>
  <c r="W28" i="26"/>
  <c r="W74" i="26"/>
  <c r="U48" i="26"/>
  <c r="AB48" i="26" s="1"/>
  <c r="U28" i="26"/>
  <c r="AB28" i="26" s="1"/>
  <c r="AA65" i="26"/>
  <c r="AC65" i="26" s="1"/>
  <c r="AD65" i="26" s="1"/>
  <c r="AF65" i="26" s="1"/>
  <c r="V47" i="26"/>
  <c r="W48" i="26"/>
  <c r="W47" i="26"/>
  <c r="W75" i="26"/>
  <c r="X48" i="26"/>
  <c r="AA55" i="26"/>
  <c r="AC55" i="26" s="1"/>
  <c r="AD55" i="26" s="1"/>
  <c r="AF55" i="26" s="1"/>
  <c r="U20" i="26"/>
  <c r="AB20" i="26" s="1"/>
  <c r="W23" i="26"/>
  <c r="W19" i="26"/>
  <c r="W49" i="26"/>
  <c r="V49" i="26"/>
  <c r="V20" i="26"/>
  <c r="U15" i="26"/>
  <c r="AB15" i="26" s="1"/>
  <c r="W73" i="26"/>
  <c r="U36" i="26"/>
  <c r="AB36" i="26" s="1"/>
  <c r="W71" i="26"/>
  <c r="U84" i="26"/>
  <c r="AB84" i="26" s="1"/>
  <c r="X73" i="26"/>
  <c r="U81" i="26"/>
  <c r="AB81" i="26" s="1"/>
  <c r="U70" i="26"/>
  <c r="AB70" i="26" s="1"/>
  <c r="V36" i="26"/>
  <c r="AA32" i="26"/>
  <c r="AC32" i="26" s="1"/>
  <c r="AD32" i="26" s="1"/>
  <c r="AF32" i="26" s="1"/>
  <c r="W25" i="26"/>
  <c r="V25" i="26"/>
  <c r="X19" i="26"/>
  <c r="X47" i="26"/>
  <c r="X30" i="26"/>
  <c r="V27" i="26"/>
  <c r="AA16" i="26"/>
  <c r="AC16" i="26" s="1"/>
  <c r="AD16" i="26" s="1"/>
  <c r="AF16" i="26" s="1"/>
  <c r="X21" i="26"/>
  <c r="V73" i="26"/>
  <c r="U21" i="26"/>
  <c r="AB21" i="26" s="1"/>
  <c r="W27" i="26"/>
  <c r="AB47" i="26"/>
  <c r="U44" i="26"/>
  <c r="AB44" i="26" s="1"/>
  <c r="U14" i="26"/>
  <c r="AB14" i="26" s="1"/>
  <c r="X12" i="26"/>
  <c r="W15" i="26"/>
  <c r="AA64" i="26"/>
  <c r="AC64" i="26" s="1"/>
  <c r="AD64" i="26" s="1"/>
  <c r="AF64" i="26" s="1"/>
  <c r="AA17" i="26"/>
  <c r="AC17" i="26" s="1"/>
  <c r="AD17" i="26" s="1"/>
  <c r="AF17" i="26" s="1"/>
  <c r="X84" i="26"/>
  <c r="V84" i="26"/>
  <c r="W46" i="26"/>
  <c r="X31" i="26"/>
  <c r="W31" i="26"/>
  <c r="V31" i="26"/>
  <c r="U31" i="26"/>
  <c r="U22" i="26"/>
  <c r="AB22" i="26" s="1"/>
  <c r="AA41" i="26"/>
  <c r="AC41" i="26" s="1"/>
  <c r="AD41" i="26" s="1"/>
  <c r="AF41" i="26" s="1"/>
  <c r="W66" i="26"/>
  <c r="W22" i="26"/>
  <c r="V12" i="26"/>
  <c r="X15" i="26"/>
  <c r="U49" i="26"/>
  <c r="AB49" i="26" s="1"/>
  <c r="W14" i="26"/>
  <c r="W12" i="26"/>
  <c r="W83" i="26"/>
  <c r="U83" i="26"/>
  <c r="AB83" i="26" s="1"/>
  <c r="U80" i="26"/>
  <c r="AB80" i="26" s="1"/>
  <c r="AA54" i="26"/>
  <c r="AC54" i="26" s="1"/>
  <c r="AD54" i="26" s="1"/>
  <c r="AF54" i="26" s="1"/>
  <c r="W70" i="26"/>
  <c r="W40" i="26"/>
  <c r="X14" i="26"/>
  <c r="V21" i="26"/>
  <c r="V28" i="26"/>
  <c r="U33" i="26"/>
  <c r="AB33" i="26" s="1"/>
  <c r="V33" i="26"/>
  <c r="V83" i="26"/>
  <c r="X46" i="26"/>
  <c r="V46" i="26"/>
  <c r="AA61" i="26"/>
  <c r="AC61" i="26" s="1"/>
  <c r="AD61" i="26" s="1"/>
  <c r="AF61" i="26" s="1"/>
  <c r="X57" i="26"/>
  <c r="W57" i="26"/>
  <c r="V57" i="26"/>
  <c r="U57" i="26"/>
  <c r="U66" i="26"/>
  <c r="V66" i="26"/>
  <c r="X71" i="26"/>
  <c r="V71" i="26"/>
  <c r="V40" i="26"/>
  <c r="U40" i="26"/>
  <c r="AB40" i="26" s="1"/>
  <c r="AB50" i="26"/>
  <c r="AA50" i="26"/>
  <c r="AB51" i="26"/>
  <c r="AA51" i="26"/>
  <c r="AB71" i="26"/>
  <c r="AB82" i="26"/>
  <c r="AA82" i="26"/>
  <c r="AA35" i="26"/>
  <c r="AB35" i="26"/>
  <c r="AA24" i="26"/>
  <c r="AB24" i="26"/>
  <c r="AB75" i="26"/>
  <c r="AB79" i="26"/>
  <c r="AB68" i="26"/>
  <c r="AA68" i="26"/>
  <c r="AB62" i="26"/>
  <c r="AA62" i="26"/>
  <c r="X43" i="26"/>
  <c r="W43" i="26"/>
  <c r="V43" i="26"/>
  <c r="U43" i="26"/>
  <c r="AA59" i="26"/>
  <c r="AB59" i="26"/>
  <c r="X76" i="26"/>
  <c r="W76" i="26"/>
  <c r="V76" i="26"/>
  <c r="U76" i="26"/>
  <c r="AB29" i="26"/>
  <c r="AA29" i="26"/>
  <c r="AB42" i="26"/>
  <c r="AA42" i="26"/>
  <c r="AB46" i="26"/>
  <c r="AB23" i="26"/>
  <c r="AB12" i="26"/>
  <c r="AB19" i="26"/>
  <c r="AB37" i="26"/>
  <c r="AA37" i="26"/>
  <c r="V63" i="26"/>
  <c r="X63" i="26"/>
  <c r="W63" i="26"/>
  <c r="U63" i="26"/>
  <c r="U38" i="26"/>
  <c r="X38" i="26"/>
  <c r="W38" i="26"/>
  <c r="V38" i="26"/>
  <c r="AB34" i="26"/>
  <c r="AA34" i="26"/>
  <c r="V45" i="26"/>
  <c r="U45" i="26"/>
  <c r="X45" i="26"/>
  <c r="W45" i="26"/>
  <c r="AA18" i="26"/>
  <c r="AB18" i="26"/>
  <c r="V103" i="26" l="1"/>
  <c r="U103" i="26"/>
  <c r="W103" i="26"/>
  <c r="X103" i="26"/>
  <c r="AB11" i="26"/>
  <c r="AA77" i="26"/>
  <c r="AC77" i="26" s="1"/>
  <c r="AD77" i="26" s="1"/>
  <c r="AF77" i="26" s="1"/>
  <c r="AA60" i="26"/>
  <c r="AC60" i="26" s="1"/>
  <c r="AD60" i="26" s="1"/>
  <c r="AF60" i="26" s="1"/>
  <c r="AA52" i="26"/>
  <c r="AC52" i="26" s="1"/>
  <c r="AD52" i="26" s="1"/>
  <c r="AF52" i="26" s="1"/>
  <c r="AA19" i="26"/>
  <c r="AC19" i="26" s="1"/>
  <c r="AD19" i="26" s="1"/>
  <c r="AF19" i="26" s="1"/>
  <c r="AA72" i="26"/>
  <c r="AC72" i="26" s="1"/>
  <c r="AD72" i="26" s="1"/>
  <c r="AF72" i="26" s="1"/>
  <c r="AA21" i="26"/>
  <c r="AC21" i="26" s="1"/>
  <c r="AD21" i="26" s="1"/>
  <c r="AF21" i="26" s="1"/>
  <c r="AA30" i="26"/>
  <c r="AC30" i="26" s="1"/>
  <c r="AD30" i="26" s="1"/>
  <c r="AF30" i="26" s="1"/>
  <c r="AA78" i="26"/>
  <c r="AC78" i="26" s="1"/>
  <c r="AD78" i="26" s="1"/>
  <c r="AF78" i="26" s="1"/>
  <c r="AA53" i="26"/>
  <c r="AC53" i="26" s="1"/>
  <c r="AA13" i="26"/>
  <c r="AC13" i="26" s="1"/>
  <c r="AD13" i="26" s="1"/>
  <c r="AF13" i="26" s="1"/>
  <c r="AA44" i="26"/>
  <c r="AC44" i="26" s="1"/>
  <c r="AD44" i="26" s="1"/>
  <c r="AF44" i="26" s="1"/>
  <c r="AA25" i="26"/>
  <c r="AC25" i="26" s="1"/>
  <c r="AD25" i="26" s="1"/>
  <c r="AF25" i="26" s="1"/>
  <c r="AA67" i="26"/>
  <c r="AC67" i="26" s="1"/>
  <c r="AA79" i="26"/>
  <c r="AC79" i="26" s="1"/>
  <c r="AD79" i="26" s="1"/>
  <c r="AF79" i="26" s="1"/>
  <c r="AB53" i="26"/>
  <c r="AA69" i="26"/>
  <c r="AC69" i="26" s="1"/>
  <c r="AD69" i="26" s="1"/>
  <c r="AF69" i="26" s="1"/>
  <c r="AA48" i="26"/>
  <c r="AC48" i="26" s="1"/>
  <c r="AD48" i="26" s="1"/>
  <c r="AF48" i="26" s="1"/>
  <c r="AA23" i="26"/>
  <c r="AC23" i="26" s="1"/>
  <c r="AD23" i="26" s="1"/>
  <c r="AF23" i="26" s="1"/>
  <c r="AA28" i="26"/>
  <c r="AC28" i="26" s="1"/>
  <c r="AD28" i="26" s="1"/>
  <c r="AF28" i="26" s="1"/>
  <c r="AA58" i="26"/>
  <c r="AC58" i="26" s="1"/>
  <c r="AD58" i="26" s="1"/>
  <c r="AF58" i="26" s="1"/>
  <c r="AB67" i="26"/>
  <c r="AA26" i="26"/>
  <c r="AC26" i="26" s="1"/>
  <c r="AD26" i="26" s="1"/>
  <c r="AF26" i="26" s="1"/>
  <c r="AA11" i="26"/>
  <c r="AA20" i="26"/>
  <c r="AC20" i="26" s="1"/>
  <c r="AD20" i="26" s="1"/>
  <c r="AF20" i="26" s="1"/>
  <c r="AA74" i="26"/>
  <c r="AC74" i="26" s="1"/>
  <c r="AD74" i="26" s="1"/>
  <c r="AF74" i="26" s="1"/>
  <c r="AA15" i="26"/>
  <c r="AC15" i="26" s="1"/>
  <c r="AD15" i="26" s="1"/>
  <c r="AF15" i="26" s="1"/>
  <c r="AA70" i="26"/>
  <c r="AC70" i="26" s="1"/>
  <c r="AD70" i="26" s="1"/>
  <c r="AF70" i="26" s="1"/>
  <c r="AA22" i="26"/>
  <c r="AC22" i="26" s="1"/>
  <c r="AD22" i="26" s="1"/>
  <c r="AF22" i="26" s="1"/>
  <c r="AA46" i="26"/>
  <c r="AC46" i="26" s="1"/>
  <c r="AD46" i="26" s="1"/>
  <c r="AF46" i="26" s="1"/>
  <c r="AA75" i="26"/>
  <c r="AC75" i="26" s="1"/>
  <c r="AD75" i="26" s="1"/>
  <c r="AF75" i="26" s="1"/>
  <c r="AA36" i="26"/>
  <c r="AC36" i="26" s="1"/>
  <c r="AD36" i="26" s="1"/>
  <c r="AF36" i="26" s="1"/>
  <c r="AA80" i="26"/>
  <c r="AC80" i="26" s="1"/>
  <c r="AD80" i="26" s="1"/>
  <c r="AF80" i="26" s="1"/>
  <c r="AA84" i="26"/>
  <c r="AC84" i="26" s="1"/>
  <c r="AD84" i="26" s="1"/>
  <c r="AF84" i="26" s="1"/>
  <c r="AA27" i="26"/>
  <c r="AC27" i="26" s="1"/>
  <c r="AD27" i="26" s="1"/>
  <c r="AF27" i="26" s="1"/>
  <c r="AA12" i="26"/>
  <c r="AA47" i="26"/>
  <c r="AC47" i="26" s="1"/>
  <c r="AD47" i="26" s="1"/>
  <c r="AF47" i="26" s="1"/>
  <c r="AA81" i="26"/>
  <c r="AC81" i="26" s="1"/>
  <c r="AD81" i="26" s="1"/>
  <c r="AF81" i="26" s="1"/>
  <c r="AA14" i="26"/>
  <c r="AC14" i="26" s="1"/>
  <c r="AD14" i="26" s="1"/>
  <c r="AF14" i="26" s="1"/>
  <c r="AA33" i="26"/>
  <c r="AC33" i="26" s="1"/>
  <c r="AD33" i="26" s="1"/>
  <c r="AF33" i="26" s="1"/>
  <c r="AA73" i="26"/>
  <c r="AC73" i="26" s="1"/>
  <c r="AD73" i="26" s="1"/>
  <c r="AF73" i="26" s="1"/>
  <c r="AA71" i="26"/>
  <c r="AC71" i="26" s="1"/>
  <c r="AD71" i="26" s="1"/>
  <c r="AA49" i="26"/>
  <c r="AC49" i="26" s="1"/>
  <c r="AD49" i="26" s="1"/>
  <c r="AF49" i="26" s="1"/>
  <c r="AA40" i="26"/>
  <c r="AC40" i="26" s="1"/>
  <c r="AD40" i="26" s="1"/>
  <c r="AF40" i="26" s="1"/>
  <c r="AA31" i="26"/>
  <c r="AC31" i="26" s="1"/>
  <c r="AB31" i="26"/>
  <c r="AB57" i="26"/>
  <c r="AA57" i="26"/>
  <c r="AC57" i="26" s="1"/>
  <c r="AA83" i="26"/>
  <c r="AB66" i="26"/>
  <c r="AA66" i="26"/>
  <c r="AC66" i="26" s="1"/>
  <c r="AA76" i="26"/>
  <c r="AB76" i="26"/>
  <c r="AC68" i="26"/>
  <c r="AD68" i="26" s="1"/>
  <c r="AF68" i="26" s="1"/>
  <c r="AB45" i="26"/>
  <c r="AA45" i="26"/>
  <c r="AC37" i="26"/>
  <c r="AD37" i="26" s="1"/>
  <c r="AF37" i="26" s="1"/>
  <c r="AA43" i="26"/>
  <c r="AB43" i="26"/>
  <c r="AC62" i="26"/>
  <c r="AD62" i="26" s="1"/>
  <c r="AF62" i="26" s="1"/>
  <c r="AC34" i="26"/>
  <c r="AD34" i="26" s="1"/>
  <c r="AF34" i="26" s="1"/>
  <c r="AC29" i="26"/>
  <c r="AD29" i="26" s="1"/>
  <c r="AF29" i="26" s="1"/>
  <c r="AC59" i="26"/>
  <c r="AD59" i="26" s="1"/>
  <c r="AF59" i="26" s="1"/>
  <c r="AC82" i="26"/>
  <c r="AD82" i="26" s="1"/>
  <c r="AF82" i="26" s="1"/>
  <c r="AC50" i="26"/>
  <c r="AD50" i="26" s="1"/>
  <c r="AF50" i="26" s="1"/>
  <c r="AC35" i="26"/>
  <c r="AD35" i="26" s="1"/>
  <c r="AF35" i="26" s="1"/>
  <c r="AB38" i="26"/>
  <c r="AA38" i="26"/>
  <c r="AC42" i="26"/>
  <c r="AD42" i="26" s="1"/>
  <c r="AF42" i="26" s="1"/>
  <c r="AC51" i="26"/>
  <c r="AD51" i="26" s="1"/>
  <c r="AF51" i="26" s="1"/>
  <c r="AC18" i="26"/>
  <c r="AD18" i="26" s="1"/>
  <c r="AF18" i="26" s="1"/>
  <c r="AB63" i="26"/>
  <c r="AA63" i="26"/>
  <c r="AC24" i="26"/>
  <c r="AD24" i="26" s="1"/>
  <c r="AF24" i="26" s="1"/>
  <c r="AB103" i="26" l="1"/>
  <c r="AA103" i="26"/>
  <c r="AC12" i="26"/>
  <c r="AC11" i="26"/>
  <c r="AD67" i="26"/>
  <c r="AF67" i="26" s="1"/>
  <c r="AD53" i="26"/>
  <c r="AF53" i="26" s="1"/>
  <c r="AD57" i="26"/>
  <c r="AF57" i="26" s="1"/>
  <c r="AF71" i="26"/>
  <c r="AD31" i="26"/>
  <c r="AF31" i="26" s="1"/>
  <c r="AD66" i="26"/>
  <c r="AF66" i="26" s="1"/>
  <c r="AC83" i="26"/>
  <c r="AD83" i="26" s="1"/>
  <c r="AF83" i="26" s="1"/>
  <c r="AC63" i="26"/>
  <c r="AD63" i="26" s="1"/>
  <c r="AF63" i="26" s="1"/>
  <c r="AC45" i="26"/>
  <c r="AD45" i="26" s="1"/>
  <c r="AF45" i="26" s="1"/>
  <c r="AC76" i="26"/>
  <c r="AD76" i="26" s="1"/>
  <c r="AF76" i="26" s="1"/>
  <c r="AC38" i="26"/>
  <c r="AD38" i="26" s="1"/>
  <c r="AF38" i="26" s="1"/>
  <c r="AC43" i="26"/>
  <c r="AD43" i="26" s="1"/>
  <c r="AF43" i="26" s="1"/>
  <c r="AC103" i="26" l="1"/>
  <c r="AD11" i="26"/>
  <c r="AD12" i="26"/>
  <c r="AD103" i="26" l="1"/>
  <c r="AF11" i="26"/>
  <c r="AF12" i="26"/>
  <c r="AF103" i="26" l="1"/>
</calcChain>
</file>

<file path=xl/sharedStrings.xml><?xml version="1.0" encoding="utf-8"?>
<sst xmlns="http://schemas.openxmlformats.org/spreadsheetml/2006/main" count="816" uniqueCount="448">
  <si>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</si>
  <si>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</si>
  <si>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</si>
  <si>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</si>
  <si>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</si>
  <si>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</si>
  <si>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</si>
  <si>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</si>
  <si>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</si>
  <si>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</si>
  <si>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</si>
  <si>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</si>
  <si>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</si>
  <si>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</si>
  <si>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</si>
  <si>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</si>
  <si>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</si>
  <si>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</si>
  <si>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BOB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</si>
  <si>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</si>
  <si>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</si>
  <si>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</si>
  <si>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</si>
  <si>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</si>
  <si>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</si>
  <si>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</si>
  <si>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</si>
  <si>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</si>
  <si>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</si>
  <si>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</si>
  <si>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</si>
  <si>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</si>
  <si>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</si>
  <si>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</si>
  <si>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</si>
  <si>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</si>
  <si>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</si>
  <si>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M001</t>
  </si>
  <si>
    <t>LAXMI</t>
  </si>
  <si>
    <t>OMVIR SINGH</t>
  </si>
  <si>
    <t>Janitors</t>
  </si>
  <si>
    <t>M002</t>
  </si>
  <si>
    <t>JAGVIR SINGH</t>
  </si>
  <si>
    <t>RAJPAL</t>
  </si>
  <si>
    <t>M003</t>
  </si>
  <si>
    <t>RAMRAJ</t>
  </si>
  <si>
    <t>RAM SHIV</t>
  </si>
  <si>
    <t>M004</t>
  </si>
  <si>
    <t>BALRAJ</t>
  </si>
  <si>
    <t>PRITHVI SINGH</t>
  </si>
  <si>
    <t>M005</t>
  </si>
  <si>
    <t>HARENDRA KUMAR</t>
  </si>
  <si>
    <t>RAMESHWAR DAYAL</t>
  </si>
  <si>
    <t>M006</t>
  </si>
  <si>
    <t>SARJU PATEL</t>
  </si>
  <si>
    <t>MUNNILAL PATEL</t>
  </si>
  <si>
    <t>M007</t>
  </si>
  <si>
    <t>ASHOK KUMAR SAFI</t>
  </si>
  <si>
    <t>RAMSEWAK SEFI</t>
  </si>
  <si>
    <t>M008</t>
  </si>
  <si>
    <t>ALKA BHARTI</t>
  </si>
  <si>
    <t>CHHAJILAL</t>
  </si>
  <si>
    <t>M009</t>
  </si>
  <si>
    <t>SANDEEP YADAV</t>
  </si>
  <si>
    <t>RAJENDRA PRASAD</t>
  </si>
  <si>
    <t>M011</t>
  </si>
  <si>
    <t>MD.RAMIZUL HASAN</t>
  </si>
  <si>
    <t>MD SAIFUDDIN</t>
  </si>
  <si>
    <t>M012</t>
  </si>
  <si>
    <t>SHIV KUMAR</t>
  </si>
  <si>
    <t>RAM PRAKASH</t>
  </si>
  <si>
    <t>M013</t>
  </si>
  <si>
    <t>SONIA</t>
  </si>
  <si>
    <t>RAVINDER KUMAR</t>
  </si>
  <si>
    <t>M014</t>
  </si>
  <si>
    <t>HIMANSHUPAL</t>
  </si>
  <si>
    <t>YASHBIR SINGH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</si>
  <si>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</si>
  <si>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</si>
  <si>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</si>
  <si>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</si>
  <si>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</si>
  <si>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</si>
  <si>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</si>
  <si>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</si>
  <si>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</si>
  <si>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</si>
  <si>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</si>
  <si>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</si>
  <si>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M019</t>
  </si>
  <si>
    <t>OM PRAKASH</t>
  </si>
  <si>
    <t>PARASHURAM</t>
  </si>
  <si>
    <t>M020</t>
  </si>
  <si>
    <t>SACHIN</t>
  </si>
  <si>
    <t>RAM BALK</t>
  </si>
  <si>
    <t>M022</t>
  </si>
  <si>
    <t>SURAJ KUMAR</t>
  </si>
  <si>
    <t>SADLU</t>
  </si>
  <si>
    <t>M023</t>
  </si>
  <si>
    <t>AJAY KUMAR</t>
  </si>
  <si>
    <t>CHHOTE LAL</t>
  </si>
  <si>
    <t>M024</t>
  </si>
  <si>
    <t>NITOO SINGH</t>
  </si>
  <si>
    <t>MAHENDER SINGH</t>
  </si>
  <si>
    <t>M025</t>
  </si>
  <si>
    <t>RAVI KUMAR</t>
  </si>
  <si>
    <t>RAM TIRTH</t>
  </si>
  <si>
    <t>M026</t>
  </si>
  <si>
    <t>RAJU PRASAD TIWARI</t>
  </si>
  <si>
    <t>RAMTHIRATH</t>
  </si>
  <si>
    <t>M027</t>
  </si>
  <si>
    <t>LEKHRAJ</t>
  </si>
  <si>
    <t>DASHRATH</t>
  </si>
  <si>
    <t>M028</t>
  </si>
  <si>
    <t>PREM PANDAY</t>
  </si>
  <si>
    <t>LEELA DHAR PANDEY</t>
  </si>
  <si>
    <t>M029</t>
  </si>
  <si>
    <t>CHANDAN BHARTI</t>
  </si>
  <si>
    <t>RAM PARMOD BHARTI</t>
  </si>
  <si>
    <t>M030</t>
  </si>
  <si>
    <t>DEEPAK</t>
  </si>
  <si>
    <t>SURESH</t>
  </si>
  <si>
    <t>M031</t>
  </si>
  <si>
    <t>BANDANA DEVI</t>
  </si>
  <si>
    <t>AMARNATH JHA</t>
  </si>
  <si>
    <t>M033</t>
  </si>
  <si>
    <t>SUREN MANDAL</t>
  </si>
  <si>
    <t>M034</t>
  </si>
  <si>
    <t>MUNESH KUMAR</t>
  </si>
  <si>
    <t>VIDHI</t>
  </si>
  <si>
    <t>M035</t>
  </si>
  <si>
    <t>GAJESH KUMAR</t>
  </si>
  <si>
    <t>ASHOK MANDAL</t>
  </si>
  <si>
    <t>M036</t>
  </si>
  <si>
    <t>SUNNY</t>
  </si>
  <si>
    <t>JANAK DEV RAM</t>
  </si>
  <si>
    <t>M037</t>
  </si>
  <si>
    <t>RANDEEP KUMAR</t>
  </si>
  <si>
    <t>AMAR SINGH</t>
  </si>
  <si>
    <t>M038</t>
  </si>
  <si>
    <t>AKANSHA</t>
  </si>
  <si>
    <t>VINOD SINGH</t>
  </si>
  <si>
    <t>M039</t>
  </si>
  <si>
    <t>MAMTA DEVI</t>
  </si>
  <si>
    <t>SUNIL SHARMA</t>
  </si>
  <si>
    <t>M040</t>
  </si>
  <si>
    <t>ANKITA SINGH</t>
  </si>
  <si>
    <t>W/O ROHIT KUMAR</t>
  </si>
  <si>
    <t>M041</t>
  </si>
  <si>
    <t>DEEPAK KUMAR PATHAK</t>
  </si>
  <si>
    <t>SASHIKANT PATHAK</t>
  </si>
  <si>
    <t>M042</t>
  </si>
  <si>
    <t>KUNDAN KUMAR</t>
  </si>
  <si>
    <t>SURESH PASWAN</t>
  </si>
  <si>
    <t>M043</t>
  </si>
  <si>
    <t>VIKAS KUMAR</t>
  </si>
  <si>
    <t>SUNDAR LAL</t>
  </si>
  <si>
    <t>M045</t>
  </si>
  <si>
    <t>MANISH KUMAR</t>
  </si>
  <si>
    <t xml:space="preserve">VINOD KUMAR </t>
  </si>
  <si>
    <t>M046</t>
  </si>
  <si>
    <t>NABIR KHAN</t>
  </si>
  <si>
    <t>MEHAR KHAN</t>
  </si>
  <si>
    <t>M047</t>
  </si>
  <si>
    <t>INDER JEET</t>
  </si>
  <si>
    <t>ANIL KUMAR</t>
  </si>
  <si>
    <t>M048</t>
  </si>
  <si>
    <t xml:space="preserve">DINESH KUMAR </t>
  </si>
  <si>
    <t>NANDLAL</t>
  </si>
  <si>
    <t>M050</t>
  </si>
  <si>
    <t>KRISHNA</t>
  </si>
  <si>
    <t>VISHRAM</t>
  </si>
  <si>
    <t>M051</t>
  </si>
  <si>
    <t>SANJAY BAITHA</t>
  </si>
  <si>
    <t>RAM PRASAD BAITHA</t>
  </si>
  <si>
    <t>M052</t>
  </si>
  <si>
    <t>YUVRAJ SHARMA</t>
  </si>
  <si>
    <t>BRIJESH SHARMA</t>
  </si>
  <si>
    <t>M053</t>
  </si>
  <si>
    <t>KAMAL SINGH</t>
  </si>
  <si>
    <t>RAM RATAN</t>
  </si>
  <si>
    <t>M054</t>
  </si>
  <si>
    <t>CHANDAN MISHRA</t>
  </si>
  <si>
    <t>AASHISH MISHRA</t>
  </si>
  <si>
    <t>M055</t>
  </si>
  <si>
    <t>CHETRAM</t>
  </si>
  <si>
    <t>M056</t>
  </si>
  <si>
    <t>CHANDAN</t>
  </si>
  <si>
    <t>PARMOD PRASAD VERMA</t>
  </si>
  <si>
    <t>M058</t>
  </si>
  <si>
    <t>LALJI</t>
  </si>
  <si>
    <t>KESHARI PRASAD</t>
  </si>
  <si>
    <t>M059</t>
  </si>
  <si>
    <t>BINU</t>
  </si>
  <si>
    <t>RAM BADAN</t>
  </si>
  <si>
    <t>M060</t>
  </si>
  <si>
    <t>GULAB</t>
  </si>
  <si>
    <t>MD ISLAM</t>
  </si>
  <si>
    <t>M061</t>
  </si>
  <si>
    <t>KISHORI LAL</t>
  </si>
  <si>
    <t>RAMESH KUMAR</t>
  </si>
  <si>
    <t>M062</t>
  </si>
  <si>
    <t xml:space="preserve">HINA </t>
  </si>
  <si>
    <t xml:space="preserve">KHALIK </t>
  </si>
  <si>
    <t>M065</t>
  </si>
  <si>
    <t xml:space="preserve">SANJAY </t>
  </si>
  <si>
    <t>MITAI RAM</t>
  </si>
  <si>
    <t>M068</t>
  </si>
  <si>
    <t xml:space="preserve">NIMA DEVI </t>
  </si>
  <si>
    <t xml:space="preserve">SHYAM SINGH </t>
  </si>
  <si>
    <t>M069</t>
  </si>
  <si>
    <t>SUNIL KUMAR</t>
  </si>
  <si>
    <t xml:space="preserve">VIJAY TIWARI </t>
  </si>
  <si>
    <t>M074</t>
  </si>
  <si>
    <t>GAURISHANKAR</t>
  </si>
  <si>
    <t>M079</t>
  </si>
  <si>
    <t>VIKAS</t>
  </si>
  <si>
    <t>KAILASH THAKUR</t>
  </si>
  <si>
    <t>M077</t>
  </si>
  <si>
    <t>BHOLA NATH</t>
  </si>
  <si>
    <t>MANNU YADAV</t>
  </si>
  <si>
    <t>M081</t>
  </si>
  <si>
    <t>NEELAM</t>
  </si>
  <si>
    <t>JITENDRA</t>
  </si>
  <si>
    <t>M083</t>
  </si>
  <si>
    <t xml:space="preserve">SUNIL </t>
  </si>
  <si>
    <t>CHOL SINGH</t>
  </si>
  <si>
    <t>M085</t>
  </si>
  <si>
    <t>NEHA DHILLO</t>
  </si>
  <si>
    <t>MAHA SINGH</t>
  </si>
  <si>
    <t>01.07.2022</t>
  </si>
  <si>
    <t>15.07.2022</t>
  </si>
  <si>
    <t>DOB</t>
  </si>
  <si>
    <t>15.05.1978</t>
  </si>
  <si>
    <t>21.12.1994</t>
  </si>
  <si>
    <t>10.04.1991</t>
  </si>
  <si>
    <t>06.03.1991</t>
  </si>
  <si>
    <t>11.04.1999</t>
  </si>
  <si>
    <t>05.03.1999</t>
  </si>
  <si>
    <t>02.03.1998</t>
  </si>
  <si>
    <t>01.01.1997</t>
  </si>
  <si>
    <t>03.04.1984</t>
  </si>
  <si>
    <t>05.01.2000</t>
  </si>
  <si>
    <t>04.11.1991</t>
  </si>
  <si>
    <t>10090786660</t>
  </si>
  <si>
    <t>IDFB0020148</t>
  </si>
  <si>
    <t>10090785623</t>
  </si>
  <si>
    <t>10090786207</t>
  </si>
  <si>
    <t>10090786693</t>
  </si>
  <si>
    <t>10090786490</t>
  </si>
  <si>
    <t>10090785656</t>
  </si>
  <si>
    <t>10090786467</t>
  </si>
  <si>
    <t>10090786478</t>
  </si>
  <si>
    <t>10090786671</t>
  </si>
  <si>
    <t>10090786503</t>
  </si>
  <si>
    <t>UTIB0000015</t>
  </si>
  <si>
    <t>10090785497</t>
  </si>
  <si>
    <t>10090785634</t>
  </si>
  <si>
    <t>10087132181</t>
  </si>
  <si>
    <t>10090786047</t>
  </si>
  <si>
    <t>10090786025</t>
  </si>
  <si>
    <t>10090785599</t>
  </si>
  <si>
    <t>IDFB0020151</t>
  </si>
  <si>
    <t>10087132205</t>
  </si>
  <si>
    <t>10087132249</t>
  </si>
  <si>
    <t>10096338089</t>
  </si>
  <si>
    <t>10090786003</t>
  </si>
  <si>
    <t>10090786036</t>
  </si>
  <si>
    <t>10090786514</t>
  </si>
  <si>
    <t>10090785612</t>
  </si>
  <si>
    <t>10096204634</t>
  </si>
  <si>
    <t>IDFB0020101</t>
  </si>
  <si>
    <t>017101529892</t>
  </si>
  <si>
    <t>ICIC0004014</t>
  </si>
  <si>
    <t>10090785996</t>
  </si>
  <si>
    <t>10090785577</t>
  </si>
  <si>
    <t>10090786183</t>
  </si>
  <si>
    <t>664201507591</t>
  </si>
  <si>
    <t>ICIC0006642</t>
  </si>
  <si>
    <t>919010072330852</t>
  </si>
  <si>
    <t>10090785963</t>
  </si>
  <si>
    <t>10090785985</t>
  </si>
  <si>
    <t>112801506522</t>
  </si>
  <si>
    <t>ICIC0001128</t>
  </si>
  <si>
    <t>10090783400</t>
  </si>
  <si>
    <t>10090786489</t>
  </si>
  <si>
    <t>10090785566</t>
  </si>
  <si>
    <t>10090786172</t>
  </si>
  <si>
    <t>10090785588</t>
  </si>
  <si>
    <t>10090785522</t>
  </si>
  <si>
    <t>10090786161</t>
  </si>
  <si>
    <t>10090786194</t>
  </si>
  <si>
    <t>10087132227</t>
  </si>
  <si>
    <t>10090786706</t>
  </si>
  <si>
    <t>10087132238</t>
  </si>
  <si>
    <t>664301548576</t>
  </si>
  <si>
    <t>ICIC0006643</t>
  </si>
  <si>
    <t>10087132136</t>
  </si>
  <si>
    <t>10090786014</t>
  </si>
  <si>
    <t>10087132147</t>
  </si>
  <si>
    <t>10090785511</t>
  </si>
  <si>
    <t>10090783386</t>
  </si>
  <si>
    <t>OT RATE</t>
  </si>
  <si>
    <t>OT HOURS</t>
  </si>
  <si>
    <t>ICICI BANK</t>
  </si>
  <si>
    <t>AXIS BANK</t>
  </si>
  <si>
    <t>SCINDICATE BANK</t>
  </si>
  <si>
    <t>PNB</t>
  </si>
  <si>
    <t>SALARY RATE</t>
  </si>
  <si>
    <t>MAX  SUPER SPECIALITY HOSPITAL SHALIMAR</t>
  </si>
  <si>
    <t>Net Payable</t>
  </si>
  <si>
    <t>VARIABLE AMT</t>
  </si>
  <si>
    <t>0612000103283718</t>
  </si>
  <si>
    <t>PUNB0061200</t>
  </si>
  <si>
    <t>10096324292</t>
  </si>
  <si>
    <t>NH</t>
  </si>
  <si>
    <t>NH PAY</t>
  </si>
  <si>
    <t>HOUSE KEEPING AT MAX  SUPER SPECIALITY HOSPITAL  (MAX HEALTHCARE INSTITUTE LIMITED ) SHALIMAR BAGH</t>
  </si>
  <si>
    <t>M090</t>
  </si>
  <si>
    <t>SEEMA</t>
  </si>
  <si>
    <t>ARJUN PODDAR</t>
  </si>
  <si>
    <t>M089</t>
  </si>
  <si>
    <t>JITENDRA KUMAR MANDAL</t>
  </si>
  <si>
    <t>BISHNUDEV MANDAL</t>
  </si>
  <si>
    <t>HDFC0001001</t>
  </si>
  <si>
    <t>hdfc bank</t>
  </si>
  <si>
    <t>M095</t>
  </si>
  <si>
    <t>KHUSHBOO KUMARI</t>
  </si>
  <si>
    <t>RAM RAJ</t>
  </si>
  <si>
    <t>18.12.2022</t>
  </si>
  <si>
    <t>30.Jan.2001</t>
  </si>
  <si>
    <t>PRITAM</t>
  </si>
  <si>
    <t>SHIVAM KUMAR</t>
  </si>
  <si>
    <t>JAWAHAR LAL</t>
  </si>
  <si>
    <t>RATNESH KUMAR</t>
  </si>
  <si>
    <t>NATHUNI BAITHA</t>
  </si>
  <si>
    <t>CHANDA DEVI</t>
  </si>
  <si>
    <t>DEEPAK RAI</t>
  </si>
  <si>
    <t>MUNNA MANDAL</t>
  </si>
  <si>
    <t>ANIL MANDAL</t>
  </si>
  <si>
    <t>DEVANANAND KUMAR</t>
  </si>
  <si>
    <t>RAGHVENDRA PRATAP SINGH</t>
  </si>
  <si>
    <t>RUDRA BHAN SINGH</t>
  </si>
  <si>
    <t>VIKASH MANDAL</t>
  </si>
  <si>
    <t>SUDHIR MANDAL</t>
  </si>
  <si>
    <t>11.02.2023</t>
  </si>
  <si>
    <t>16.02.2023</t>
  </si>
  <si>
    <t>17.02.2023</t>
  </si>
  <si>
    <t>18.02.2023</t>
  </si>
  <si>
    <t>19.02.2023</t>
  </si>
  <si>
    <t>21.02.2023</t>
  </si>
  <si>
    <t>22.FEB.1999</t>
  </si>
  <si>
    <t>08.oct.1995</t>
  </si>
  <si>
    <t>10.MAR.2004</t>
  </si>
  <si>
    <t>02.FEB.1995</t>
  </si>
  <si>
    <t>06.MAR.2001</t>
  </si>
  <si>
    <t>12.APR.1998</t>
  </si>
  <si>
    <t>01.JAN.2005</t>
  </si>
  <si>
    <t>27.MAY.1996</t>
  </si>
  <si>
    <t>INDB0000005</t>
  </si>
  <si>
    <t>UBIN0540561</t>
  </si>
  <si>
    <t>M0104</t>
  </si>
  <si>
    <t>M0106</t>
  </si>
  <si>
    <t>M0107</t>
  </si>
  <si>
    <t>M0108</t>
  </si>
  <si>
    <t>M0109</t>
  </si>
  <si>
    <t>M0111</t>
  </si>
  <si>
    <t>M0114</t>
  </si>
  <si>
    <t>M0116</t>
  </si>
  <si>
    <t>M072</t>
  </si>
  <si>
    <t>RUCHI SINGH</t>
  </si>
  <si>
    <t>PRASHANT SINGH</t>
  </si>
  <si>
    <t>M098</t>
  </si>
  <si>
    <t>MANISH GUPTA</t>
  </si>
  <si>
    <t>SANTOSH GUPTA</t>
  </si>
  <si>
    <t>02.01.23</t>
  </si>
  <si>
    <t>M094</t>
  </si>
  <si>
    <t>M099</t>
  </si>
  <si>
    <t>M0100</t>
  </si>
  <si>
    <t>M0101</t>
  </si>
  <si>
    <t>ROHIT KUMAR</t>
  </si>
  <si>
    <t>11.Apr.2003</t>
  </si>
  <si>
    <t>13.01.2023</t>
  </si>
  <si>
    <t>RAJ KUMAR</t>
  </si>
  <si>
    <t>23.Jun.2001</t>
  </si>
  <si>
    <t>VIPIN KUMAR</t>
  </si>
  <si>
    <t>SUGRIV CHAUHAN</t>
  </si>
  <si>
    <t>05.Jun.2003</t>
  </si>
  <si>
    <t>15.01.2023</t>
  </si>
  <si>
    <t>AMAN KUMAR</t>
  </si>
  <si>
    <t>RAJESH KUMAR</t>
  </si>
  <si>
    <t>M0117</t>
  </si>
  <si>
    <t>SONU KUMAR</t>
  </si>
  <si>
    <t>AMIR CHAND</t>
  </si>
  <si>
    <t>M0118</t>
  </si>
  <si>
    <t>VICKY</t>
  </si>
  <si>
    <t>PRADEEP KUMAR</t>
  </si>
  <si>
    <t>M0119</t>
  </si>
  <si>
    <t>ZAID AKHTAR</t>
  </si>
  <si>
    <t>AYYUB</t>
  </si>
  <si>
    <t>M0120</t>
  </si>
  <si>
    <t>MANOJ KUMAR</t>
  </si>
  <si>
    <t>LALLU RAM</t>
  </si>
  <si>
    <t>M0122</t>
  </si>
  <si>
    <t>RAJAN</t>
  </si>
  <si>
    <t>M0123</t>
  </si>
  <si>
    <t>RAMESH CHAND</t>
  </si>
  <si>
    <t>IDFB0020158</t>
  </si>
  <si>
    <t>KVBL0004104</t>
  </si>
  <si>
    <t>IDFB0020141</t>
  </si>
  <si>
    <t>UBIN0530751</t>
  </si>
  <si>
    <t>07.JUL.1995</t>
  </si>
  <si>
    <t>02.03.2023</t>
  </si>
  <si>
    <t>02.OCT.1994</t>
  </si>
  <si>
    <t>13.03.2023</t>
  </si>
  <si>
    <t>10.MAR.2003</t>
  </si>
  <si>
    <t>16.03.2023</t>
  </si>
  <si>
    <t>01.Jan.1990</t>
  </si>
  <si>
    <t>18.03.2023</t>
  </si>
  <si>
    <t>01.JAN.2000</t>
  </si>
  <si>
    <t>22.03.2023</t>
  </si>
  <si>
    <t>01.Nov.1980</t>
  </si>
  <si>
    <t>23.03.2023</t>
  </si>
  <si>
    <t>M0125</t>
  </si>
  <si>
    <t>GAJENDER</t>
  </si>
  <si>
    <t>M0127</t>
  </si>
  <si>
    <t>MUDHER SHYAM</t>
  </si>
  <si>
    <t>Ramdas</t>
  </si>
  <si>
    <t>SBIN0004844</t>
  </si>
  <si>
    <t>101784188187</t>
  </si>
  <si>
    <t>Union Bank Of India</t>
  </si>
  <si>
    <t>INDUSIND BANK</t>
  </si>
  <si>
    <t>UNION BANK OF INDIA</t>
  </si>
  <si>
    <t>SBI</t>
  </si>
  <si>
    <t>BANK OF BARODA</t>
  </si>
  <si>
    <t>KARUR VYSYA BANK</t>
  </si>
  <si>
    <t>SBIN0004839</t>
  </si>
  <si>
    <t>M0128</t>
  </si>
  <si>
    <t>RAM KISHORE</t>
  </si>
  <si>
    <t>UTIB0000593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</si>
  <si>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June'2023</t>
    </r>
  </si>
  <si>
    <t>M0129</t>
  </si>
  <si>
    <t>RITESH</t>
  </si>
  <si>
    <t>RAMAKANT RAM</t>
  </si>
  <si>
    <t>50100262846565</t>
  </si>
  <si>
    <t>4104155000066810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</si>
  <si>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OT for the Month of June'2023</t>
    </r>
  </si>
  <si>
    <t>HDFC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</si>
</sst>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409]d\-mmm\-yy;@"/>
    <numFmt numFmtId="166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5A95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" fontId="13" fillId="0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left"/>
    </xf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6" fillId="0" borderId="5" xfId="0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5" xfId="0" applyBorder="1"/>
    <xf numFmtId="1" fontId="14" fillId="0" borderId="1" xfId="0" applyNumberFormat="1" applyFont="1" applyBorder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5" fontId="23" fillId="0" borderId="14" xfId="0" applyNumberFormat="1" applyFont="1" applyBorder="1" applyAlignment="1">
      <alignment vertical="center" wrapText="1"/>
    </xf>
    <xf numFmtId="0" fontId="22" fillId="0" borderId="14" xfId="13" applyBorder="1" applyAlignment="1">
      <alignment vertical="center" wrapText="1"/>
    </xf>
    <xf numFmtId="14" fontId="23" fillId="0" borderId="14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1" fontId="14" fillId="0" borderId="1" xfId="0" quotePrefix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0" fillId="0" borderId="1" xfId="14" quotePrefix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1" fontId="14" fillId="0" borderId="5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center" vertical="center"/>
    </xf>
    <xf numFmtId="166" fontId="13" fillId="0" borderId="5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14" fontId="24" fillId="0" borderId="14" xfId="0" applyNumberFormat="1" applyFont="1" applyBorder="1" applyAlignment="1">
      <alignment vertical="center" wrapText="1"/>
    </xf>
    <xf numFmtId="0" fontId="9" fillId="0" borderId="4" xfId="0" applyFont="1" applyBorder="1"/>
    <xf numFmtId="0" fontId="9" fillId="0" borderId="6" xfId="0" applyFont="1" applyBorder="1"/>
    <xf numFmtId="0" fontId="11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1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4" fillId="0" borderId="15" xfId="2" applyFont="1" applyBorder="1" applyAlignment="1">
      <alignment vertical="center"/>
    </xf>
    <xf numFmtId="0" fontId="4" fillId="0" borderId="4" xfId="5" applyFont="1" applyFill="1" applyBorder="1" applyAlignment="1">
      <alignment vertical="top"/>
    </xf>
    <xf numFmtId="0" fontId="4" fillId="0" borderId="6" xfId="5" applyFont="1" applyFill="1" applyBorder="1" applyAlignment="1">
      <alignment vertical="top"/>
    </xf>
    <xf numFmtId="0" fontId="4" fillId="0" borderId="2" xfId="5" applyFont="1" applyFill="1" applyBorder="1" applyAlignment="1">
      <alignment vertical="top"/>
    </xf>
    <xf numFmtId="0" fontId="20" fillId="0" borderId="1" xfId="0" quotePrefix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</cellXfs>
  <cellStyles count="15">
    <cellStyle name=" Task]_x000d__x000a_TaskName=Scan At_x000d__x000a_TaskID=3_x000d__x000a_WorkstationName=SmarTone_x000d__x000a_LastExecuted=0_x000d__x000a_LastSt" xfId="4"/>
    <cellStyle name="=C:\WINNT\SYSTEM32\COMMAND.COM 2" xfId="5"/>
    <cellStyle name="Comma" xfId="14" builtinId="3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111617956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allto:1116179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0"/>
  <sheetViews>
    <sheetView tabSelected="1" zoomScale="70" zoomScaleNormal="70" workbookViewId="0">
      <selection activeCell="B11" sqref="B11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20.5703125" style="7" customWidth="1"/>
    <col min="7" max="7" width="14.85546875" style="7" customWidth="1"/>
    <col min="8" max="8" width="15.140625" style="7" customWidth="1"/>
    <col min="9" max="9" width="18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6" width="11.28515625" style="7" customWidth="1"/>
    <col min="27" max="27" width="14" style="7" customWidth="1"/>
    <col min="28" max="28" width="13.5703125" style="7" bestFit="1" customWidth="1"/>
    <col min="29" max="29" width="9.140625" style="7" customWidth="1"/>
    <col min="30" max="30" width="13.5703125" style="7" customWidth="1"/>
    <col min="31" max="31" width="9.42578125" style="7" customWidth="1"/>
    <col min="32" max="32" width="14.7109375" style="7" customWidth="1"/>
    <col min="33" max="33" width="12" style="7" customWidth="1"/>
    <col min="34" max="34" width="22.28515625" style="55" customWidth="1"/>
    <col min="35" max="35" width="16.7109375" style="55" bestFit="1" customWidth="1"/>
    <col min="36" max="36" width="9.140625" style="7" customWidth="1"/>
    <col min="37" max="37" width="8.85546875" style="7" customWidth="1"/>
    <col min="38" max="38" width="15.85546875" style="7" customWidth="1"/>
    <col min="39" max="16384" width="9.140625" style="7"/>
  </cols>
  <sheetData>
    <row r="1" spans="1:36">
      <c r="A1" s="97" t="s">
        <v>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</row>
    <row r="2" spans="1:36">
      <c r="A2" s="97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6">
      <c r="A3" s="97" t="s">
        <v>440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</row>
    <row r="4" spans="1:36" ht="15.75" customHeight="1">
      <c r="A4" s="8" t="s">
        <v>3</v>
      </c>
      <c r="B4" s="8"/>
      <c r="C4" s="8"/>
      <c r="D4" s="8">
        <v>26</v>
      </c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6">
      <c r="A5" s="1" t="s">
        <v>30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96"/>
      <c r="Z5" s="96"/>
      <c r="AA5" s="96"/>
      <c r="AB5" s="96"/>
      <c r="AC5" s="96"/>
      <c r="AD5" s="96"/>
      <c r="AE5" s="96"/>
      <c r="AF5" s="96"/>
      <c r="AG5" s="96"/>
      <c r="AH5" s="96"/>
    </row>
    <row r="6" spans="1:36" ht="19.5" customHeight="1">
      <c r="A6" s="103" t="s">
        <v>23</v>
      </c>
      <c r="B6" s="104"/>
      <c r="C6" s="104"/>
      <c r="D6" s="105"/>
      <c r="E6" s="109" t="s">
        <v>317</v>
      </c>
      <c r="F6" s="110"/>
      <c r="G6" s="110"/>
      <c r="H6" s="110"/>
      <c r="I6" s="110"/>
      <c r="J6" s="110"/>
      <c r="K6" s="110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6" ht="54" customHeight="1">
      <c r="A7" s="106"/>
      <c r="B7" s="107"/>
      <c r="C7" s="107"/>
      <c r="D7" s="108"/>
      <c r="E7" s="111"/>
      <c r="F7" s="112"/>
      <c r="G7" s="112"/>
      <c r="H7" s="112"/>
      <c r="I7" s="112"/>
      <c r="J7" s="112"/>
      <c r="K7" s="112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12"/>
      <c r="Z7" s="112"/>
      <c r="AA7" s="112"/>
      <c r="AB7" s="112"/>
      <c r="AC7" s="112"/>
      <c r="AD7" s="112"/>
      <c r="AE7" s="112"/>
      <c r="AF7" s="112"/>
      <c r="AG7" s="112"/>
      <c r="AH7" s="113"/>
    </row>
    <row r="8" spans="1:36">
      <c r="A8" s="2" t="s">
        <v>0</v>
      </c>
      <c r="B8" s="2"/>
      <c r="C8" s="9" t="s">
        <v>309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ht="15" customHeight="1">
      <c r="A9" s="114" t="s">
        <v>5</v>
      </c>
      <c r="B9" s="114" t="s">
        <v>27</v>
      </c>
      <c r="C9" s="116" t="s">
        <v>6</v>
      </c>
      <c r="D9" s="116" t="s">
        <v>28</v>
      </c>
      <c r="E9" s="118" t="s">
        <v>7</v>
      </c>
      <c r="F9" s="120" t="s">
        <v>32</v>
      </c>
      <c r="G9" s="118" t="s">
        <v>33</v>
      </c>
      <c r="H9" s="118" t="s">
        <v>232</v>
      </c>
      <c r="I9" s="118" t="s">
        <v>1</v>
      </c>
      <c r="J9" s="101" t="s">
        <v>308</v>
      </c>
      <c r="K9" s="122"/>
      <c r="L9" s="122"/>
      <c r="M9" s="122"/>
      <c r="N9" s="102"/>
      <c r="O9" s="36"/>
      <c r="P9" s="101" t="s">
        <v>8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02"/>
      <c r="AB9" s="101" t="s">
        <v>9</v>
      </c>
      <c r="AC9" s="102"/>
      <c r="AD9" s="114" t="s">
        <v>29</v>
      </c>
      <c r="AE9" s="114" t="s">
        <v>311</v>
      </c>
      <c r="AF9" s="114" t="s">
        <v>310</v>
      </c>
      <c r="AG9" s="114" t="s">
        <v>10</v>
      </c>
      <c r="AH9" s="114" t="s">
        <v>11</v>
      </c>
      <c r="AI9" s="114" t="s">
        <v>31</v>
      </c>
      <c r="AJ9" s="114" t="s">
        <v>36</v>
      </c>
    </row>
    <row r="10" spans="1:36" ht="43.5" customHeight="1">
      <c r="A10" s="115"/>
      <c r="B10" s="115"/>
      <c r="C10" s="117"/>
      <c r="D10" s="117"/>
      <c r="E10" s="119"/>
      <c r="F10" s="121"/>
      <c r="G10" s="119"/>
      <c r="H10" s="119"/>
      <c r="I10" s="119"/>
      <c r="J10" s="25" t="s">
        <v>24</v>
      </c>
      <c r="K10" s="25" t="s">
        <v>12</v>
      </c>
      <c r="L10" s="25" t="s">
        <v>20</v>
      </c>
      <c r="M10" s="25" t="s">
        <v>21</v>
      </c>
      <c r="N10" s="25" t="s">
        <v>13</v>
      </c>
      <c r="O10" s="25" t="s">
        <v>302</v>
      </c>
      <c r="P10" s="25" t="s">
        <v>14</v>
      </c>
      <c r="Q10" s="25" t="s">
        <v>15</v>
      </c>
      <c r="R10" s="25" t="s">
        <v>26</v>
      </c>
      <c r="S10" s="25" t="s">
        <v>303</v>
      </c>
      <c r="T10" s="25" t="s">
        <v>315</v>
      </c>
      <c r="U10" s="25" t="s">
        <v>25</v>
      </c>
      <c r="V10" s="25" t="s">
        <v>12</v>
      </c>
      <c r="W10" s="25" t="s">
        <v>20</v>
      </c>
      <c r="X10" s="25" t="s">
        <v>21</v>
      </c>
      <c r="Y10" s="25" t="s">
        <v>34</v>
      </c>
      <c r="Z10" s="25" t="s">
        <v>316</v>
      </c>
      <c r="AA10" s="25" t="s">
        <v>22</v>
      </c>
      <c r="AB10" s="25" t="s">
        <v>17</v>
      </c>
      <c r="AC10" s="25" t="s">
        <v>16</v>
      </c>
      <c r="AD10" s="115"/>
      <c r="AE10" s="115"/>
      <c r="AF10" s="115"/>
      <c r="AG10" s="115"/>
      <c r="AH10" s="115"/>
      <c r="AI10" s="115"/>
      <c r="AJ10" s="115"/>
    </row>
    <row r="11" spans="1:36" s="21" customFormat="1" ht="30.75" customHeight="1">
      <c r="A11" s="17">
        <v>1</v>
      </c>
      <c r="B11" s="39" t="s">
        <v>37</v>
      </c>
      <c r="C11" s="29" t="s">
        <v>38</v>
      </c>
      <c r="D11" s="29" t="s">
        <v>39</v>
      </c>
      <c r="E11" s="29" t="s">
        <v>40</v>
      </c>
      <c r="F11" s="35">
        <v>101606373975</v>
      </c>
      <c r="G11" s="29">
        <v>6930526305</v>
      </c>
      <c r="H11" s="32">
        <v>37240</v>
      </c>
      <c r="I11" s="29" t="s">
        <v>230</v>
      </c>
      <c r="J11" s="40">
        <v>10340</v>
      </c>
      <c r="K11" s="40">
        <v>6894</v>
      </c>
      <c r="L11" s="40">
        <v>0</v>
      </c>
      <c r="M11" s="40">
        <v>829</v>
      </c>
      <c r="N11" s="41">
        <f>+J11+K11+L11+M11</f>
        <v>18063</v>
      </c>
      <c r="O11" s="40">
        <v>166</v>
      </c>
      <c r="P11" s="18">
        <v>25</v>
      </c>
      <c r="Q11" s="18"/>
      <c r="R11" s="18">
        <f>SUM(P11:Q11)</f>
        <v>25</v>
      </c>
      <c r="S11" s="18">
        <v>0</v>
      </c>
      <c r="T11" s="18"/>
      <c r="U11" s="24">
        <f t="shared" ref="U11:U42" si="0">ROUND(J11/$D$4*R11,0)</f>
        <v>9942</v>
      </c>
      <c r="V11" s="24">
        <f t="shared" ref="V11:V70" si="1">ROUND(K11/$D$4*R11,0)</f>
        <v>6629</v>
      </c>
      <c r="W11" s="24">
        <f t="shared" ref="W11:W70" si="2">L11/$D$4*R11</f>
        <v>0</v>
      </c>
      <c r="X11" s="24">
        <f t="shared" ref="X11:X70" si="3">ROUND(M11/$D$4*R11,0)</f>
        <v>797</v>
      </c>
      <c r="Y11" s="24">
        <f t="shared" ref="Y11:Y70" si="4">ROUND(O11*S11,0)</f>
        <v>0</v>
      </c>
      <c r="Z11" s="24"/>
      <c r="AA11" s="26">
        <f>+U11+V11+W11+X11+Y11+Z11</f>
        <v>17368</v>
      </c>
      <c r="AB11" s="27">
        <f t="shared" ref="AB11:AB70" si="5">+ROUND(U11*12%,0)</f>
        <v>1193</v>
      </c>
      <c r="AC11" s="27">
        <f>+CEILING(AA11*0.75%,1)</f>
        <v>131</v>
      </c>
      <c r="AD11" s="19">
        <f t="shared" ref="AD11:AD70" si="6">+AC11+AB11</f>
        <v>1324</v>
      </c>
      <c r="AE11" s="19"/>
      <c r="AF11" s="19">
        <f t="shared" ref="AF11:AF33" si="7">AA11-AD11</f>
        <v>16044</v>
      </c>
      <c r="AG11" s="20" t="s">
        <v>35</v>
      </c>
      <c r="AH11" s="56" t="s">
        <v>244</v>
      </c>
      <c r="AI11" s="57" t="s">
        <v>245</v>
      </c>
      <c r="AJ11" s="65"/>
    </row>
    <row r="12" spans="1:36" s="21" customFormat="1" ht="30.75" customHeight="1">
      <c r="A12" s="22">
        <f t="shared" ref="A12:A75" si="8">A11+1</f>
        <v>2</v>
      </c>
      <c r="B12" s="39" t="s">
        <v>41</v>
      </c>
      <c r="C12" s="29" t="s">
        <v>42</v>
      </c>
      <c r="D12" s="29" t="s">
        <v>43</v>
      </c>
      <c r="E12" s="29" t="s">
        <v>40</v>
      </c>
      <c r="F12" s="35">
        <v>101380402505</v>
      </c>
      <c r="G12" s="29">
        <v>6927803053</v>
      </c>
      <c r="H12" s="32">
        <v>35589</v>
      </c>
      <c r="I12" s="29" t="s">
        <v>230</v>
      </c>
      <c r="J12" s="40">
        <v>10340</v>
      </c>
      <c r="K12" s="40">
        <v>6894</v>
      </c>
      <c r="L12" s="40">
        <v>0</v>
      </c>
      <c r="M12" s="40">
        <v>829</v>
      </c>
      <c r="N12" s="41">
        <f t="shared" ref="N12:N73" si="9">+J12+K12+L12+M12</f>
        <v>18063</v>
      </c>
      <c r="O12" s="40">
        <v>166</v>
      </c>
      <c r="P12" s="18">
        <v>25</v>
      </c>
      <c r="Q12" s="18"/>
      <c r="R12" s="18">
        <f t="shared" ref="R12:R71" si="10">SUM(P12:Q12)</f>
        <v>25</v>
      </c>
      <c r="S12" s="18">
        <v>0</v>
      </c>
      <c r="T12" s="18"/>
      <c r="U12" s="24">
        <f t="shared" si="0"/>
        <v>9942</v>
      </c>
      <c r="V12" s="24">
        <f t="shared" si="1"/>
        <v>6629</v>
      </c>
      <c r="W12" s="24">
        <f t="shared" si="2"/>
        <v>0</v>
      </c>
      <c r="X12" s="24">
        <f t="shared" si="3"/>
        <v>797</v>
      </c>
      <c r="Y12" s="24">
        <f t="shared" si="4"/>
        <v>0</v>
      </c>
      <c r="Z12" s="24"/>
      <c r="AA12" s="26">
        <f t="shared" ref="AA12:AA70" si="11">+U12+V12+W12+X12+Y12+Z12</f>
        <v>17368</v>
      </c>
      <c r="AB12" s="27">
        <f t="shared" si="5"/>
        <v>1193</v>
      </c>
      <c r="AC12" s="27">
        <f t="shared" ref="AC12:AC70" si="12">+CEILING(AA12*0.75%,1)</f>
        <v>131</v>
      </c>
      <c r="AD12" s="19">
        <f t="shared" si="6"/>
        <v>1324</v>
      </c>
      <c r="AE12" s="19"/>
      <c r="AF12" s="19">
        <f t="shared" si="7"/>
        <v>16044</v>
      </c>
      <c r="AG12" s="20" t="s">
        <v>35</v>
      </c>
      <c r="AH12" s="58" t="s">
        <v>246</v>
      </c>
      <c r="AI12" s="59" t="s">
        <v>245</v>
      </c>
      <c r="AJ12" s="65"/>
    </row>
    <row r="13" spans="1:36" s="21" customFormat="1" ht="30.75" customHeight="1">
      <c r="A13" s="22">
        <f t="shared" si="8"/>
        <v>3</v>
      </c>
      <c r="B13" s="39" t="s">
        <v>44</v>
      </c>
      <c r="C13" s="29" t="s">
        <v>45</v>
      </c>
      <c r="D13" s="29" t="s">
        <v>46</v>
      </c>
      <c r="E13" s="29" t="s">
        <v>40</v>
      </c>
      <c r="F13" s="35">
        <v>101213576087</v>
      </c>
      <c r="G13" s="29">
        <v>6927298160</v>
      </c>
      <c r="H13" s="32">
        <v>32143</v>
      </c>
      <c r="I13" s="29" t="s">
        <v>230</v>
      </c>
      <c r="J13" s="40">
        <v>10340</v>
      </c>
      <c r="K13" s="40">
        <v>6894</v>
      </c>
      <c r="L13" s="40">
        <v>0</v>
      </c>
      <c r="M13" s="40">
        <v>829</v>
      </c>
      <c r="N13" s="41">
        <f t="shared" si="9"/>
        <v>18063</v>
      </c>
      <c r="O13" s="40">
        <v>166</v>
      </c>
      <c r="P13" s="18">
        <v>23</v>
      </c>
      <c r="Q13" s="18"/>
      <c r="R13" s="18">
        <f t="shared" si="10"/>
        <v>23</v>
      </c>
      <c r="S13" s="18">
        <v>0</v>
      </c>
      <c r="T13" s="18"/>
      <c r="U13" s="24">
        <f t="shared" si="0"/>
        <v>9147</v>
      </c>
      <c r="V13" s="24">
        <f t="shared" si="1"/>
        <v>6099</v>
      </c>
      <c r="W13" s="24">
        <f t="shared" si="2"/>
        <v>0</v>
      </c>
      <c r="X13" s="24">
        <f t="shared" si="3"/>
        <v>733</v>
      </c>
      <c r="Y13" s="24">
        <f t="shared" si="4"/>
        <v>0</v>
      </c>
      <c r="Z13" s="24"/>
      <c r="AA13" s="26">
        <f t="shared" si="11"/>
        <v>15979</v>
      </c>
      <c r="AB13" s="27">
        <f t="shared" si="5"/>
        <v>1098</v>
      </c>
      <c r="AC13" s="27">
        <f t="shared" si="12"/>
        <v>120</v>
      </c>
      <c r="AD13" s="19">
        <f t="shared" si="6"/>
        <v>1218</v>
      </c>
      <c r="AE13" s="19"/>
      <c r="AF13" s="19">
        <f t="shared" si="7"/>
        <v>14761</v>
      </c>
      <c r="AG13" s="20" t="s">
        <v>35</v>
      </c>
      <c r="AH13" s="56" t="s">
        <v>247</v>
      </c>
      <c r="AI13" s="57" t="s">
        <v>245</v>
      </c>
      <c r="AJ13" s="65"/>
    </row>
    <row r="14" spans="1:36" s="21" customFormat="1" ht="30" customHeight="1">
      <c r="A14" s="22">
        <f t="shared" si="8"/>
        <v>4</v>
      </c>
      <c r="B14" s="39" t="s">
        <v>47</v>
      </c>
      <c r="C14" s="29" t="s">
        <v>48</v>
      </c>
      <c r="D14" s="29" t="s">
        <v>49</v>
      </c>
      <c r="E14" s="29" t="s">
        <v>40</v>
      </c>
      <c r="F14" s="35">
        <v>101141662718</v>
      </c>
      <c r="G14" s="29">
        <v>1113853933</v>
      </c>
      <c r="H14" s="32" t="s">
        <v>233</v>
      </c>
      <c r="I14" s="29" t="s">
        <v>230</v>
      </c>
      <c r="J14" s="40">
        <v>10340</v>
      </c>
      <c r="K14" s="40">
        <v>6894</v>
      </c>
      <c r="L14" s="40">
        <v>0</v>
      </c>
      <c r="M14" s="40">
        <v>829</v>
      </c>
      <c r="N14" s="41">
        <f t="shared" si="9"/>
        <v>18063</v>
      </c>
      <c r="O14" s="40">
        <v>166</v>
      </c>
      <c r="P14" s="18">
        <v>15</v>
      </c>
      <c r="Q14" s="18"/>
      <c r="R14" s="18">
        <f t="shared" si="10"/>
        <v>15</v>
      </c>
      <c r="S14" s="18">
        <v>0</v>
      </c>
      <c r="T14" s="18"/>
      <c r="U14" s="24">
        <f t="shared" si="0"/>
        <v>5965</v>
      </c>
      <c r="V14" s="24">
        <f t="shared" si="1"/>
        <v>3977</v>
      </c>
      <c r="W14" s="24">
        <f t="shared" si="2"/>
        <v>0</v>
      </c>
      <c r="X14" s="24">
        <f t="shared" si="3"/>
        <v>478</v>
      </c>
      <c r="Y14" s="24">
        <f t="shared" si="4"/>
        <v>0</v>
      </c>
      <c r="Z14" s="24"/>
      <c r="AA14" s="26">
        <f t="shared" si="11"/>
        <v>10420</v>
      </c>
      <c r="AB14" s="27">
        <f t="shared" si="5"/>
        <v>716</v>
      </c>
      <c r="AC14" s="27">
        <f t="shared" si="12"/>
        <v>79</v>
      </c>
      <c r="AD14" s="19">
        <f t="shared" si="6"/>
        <v>795</v>
      </c>
      <c r="AE14" s="19"/>
      <c r="AF14" s="19">
        <f t="shared" si="7"/>
        <v>9625</v>
      </c>
      <c r="AG14" s="20" t="s">
        <v>35</v>
      </c>
      <c r="AH14" s="56" t="s">
        <v>248</v>
      </c>
      <c r="AI14" s="57" t="s">
        <v>245</v>
      </c>
      <c r="AJ14" s="65"/>
    </row>
    <row r="15" spans="1:36" s="21" customFormat="1" ht="30.75" customHeight="1">
      <c r="A15" s="22">
        <f t="shared" si="8"/>
        <v>5</v>
      </c>
      <c r="B15" s="39" t="s">
        <v>50</v>
      </c>
      <c r="C15" s="29" t="s">
        <v>51</v>
      </c>
      <c r="D15" s="29" t="s">
        <v>52</v>
      </c>
      <c r="E15" s="29" t="s">
        <v>40</v>
      </c>
      <c r="F15" s="35">
        <v>101627363658</v>
      </c>
      <c r="G15" s="29">
        <v>6930780311</v>
      </c>
      <c r="H15" s="32">
        <v>34956</v>
      </c>
      <c r="I15" s="29" t="s">
        <v>230</v>
      </c>
      <c r="J15" s="40">
        <v>10340</v>
      </c>
      <c r="K15" s="40">
        <v>6894</v>
      </c>
      <c r="L15" s="40">
        <v>0</v>
      </c>
      <c r="M15" s="40">
        <v>829</v>
      </c>
      <c r="N15" s="41">
        <f t="shared" si="9"/>
        <v>18063</v>
      </c>
      <c r="O15" s="40">
        <v>166</v>
      </c>
      <c r="P15" s="18">
        <v>26</v>
      </c>
      <c r="Q15" s="18"/>
      <c r="R15" s="18">
        <f t="shared" si="10"/>
        <v>26</v>
      </c>
      <c r="S15" s="18">
        <v>0</v>
      </c>
      <c r="T15" s="18"/>
      <c r="U15" s="24">
        <f t="shared" si="0"/>
        <v>10340</v>
      </c>
      <c r="V15" s="24">
        <f t="shared" si="1"/>
        <v>6894</v>
      </c>
      <c r="W15" s="24">
        <f t="shared" si="2"/>
        <v>0</v>
      </c>
      <c r="X15" s="24">
        <f t="shared" si="3"/>
        <v>829</v>
      </c>
      <c r="Y15" s="24">
        <f t="shared" si="4"/>
        <v>0</v>
      </c>
      <c r="Z15" s="24"/>
      <c r="AA15" s="26">
        <f t="shared" si="11"/>
        <v>18063</v>
      </c>
      <c r="AB15" s="27">
        <f t="shared" si="5"/>
        <v>1241</v>
      </c>
      <c r="AC15" s="27">
        <f t="shared" si="12"/>
        <v>136</v>
      </c>
      <c r="AD15" s="19">
        <f t="shared" si="6"/>
        <v>1377</v>
      </c>
      <c r="AE15" s="19"/>
      <c r="AF15" s="19">
        <f t="shared" si="7"/>
        <v>16686</v>
      </c>
      <c r="AG15" s="20" t="s">
        <v>35</v>
      </c>
      <c r="AH15" s="56" t="s">
        <v>249</v>
      </c>
      <c r="AI15" s="59" t="s">
        <v>245</v>
      </c>
      <c r="AJ15" s="65"/>
    </row>
    <row r="16" spans="1:36" s="21" customFormat="1" ht="30.75" customHeight="1">
      <c r="A16" s="22">
        <f t="shared" si="8"/>
        <v>6</v>
      </c>
      <c r="B16" s="39" t="s">
        <v>56</v>
      </c>
      <c r="C16" s="29" t="s">
        <v>57</v>
      </c>
      <c r="D16" s="29" t="s">
        <v>58</v>
      </c>
      <c r="E16" s="29" t="s">
        <v>40</v>
      </c>
      <c r="F16" s="35">
        <v>101186281631</v>
      </c>
      <c r="G16" s="29">
        <v>6927214905</v>
      </c>
      <c r="H16" s="32">
        <v>34061</v>
      </c>
      <c r="I16" s="29" t="s">
        <v>230</v>
      </c>
      <c r="J16" s="40">
        <v>10340</v>
      </c>
      <c r="K16" s="40">
        <v>6894</v>
      </c>
      <c r="L16" s="40">
        <v>0</v>
      </c>
      <c r="M16" s="40">
        <v>829</v>
      </c>
      <c r="N16" s="41">
        <f t="shared" si="9"/>
        <v>18063</v>
      </c>
      <c r="O16" s="40">
        <v>166</v>
      </c>
      <c r="P16" s="18">
        <v>26</v>
      </c>
      <c r="Q16" s="18"/>
      <c r="R16" s="18">
        <f t="shared" si="10"/>
        <v>26</v>
      </c>
      <c r="S16" s="18">
        <v>0</v>
      </c>
      <c r="T16" s="18"/>
      <c r="U16" s="24">
        <f t="shared" si="0"/>
        <v>10340</v>
      </c>
      <c r="V16" s="24">
        <f t="shared" si="1"/>
        <v>6894</v>
      </c>
      <c r="W16" s="24">
        <f t="shared" si="2"/>
        <v>0</v>
      </c>
      <c r="X16" s="24">
        <f t="shared" si="3"/>
        <v>829</v>
      </c>
      <c r="Y16" s="24">
        <f t="shared" si="4"/>
        <v>0</v>
      </c>
      <c r="Z16" s="24"/>
      <c r="AA16" s="26">
        <f t="shared" si="11"/>
        <v>18063</v>
      </c>
      <c r="AB16" s="27">
        <f t="shared" si="5"/>
        <v>1241</v>
      </c>
      <c r="AC16" s="27">
        <f t="shared" si="12"/>
        <v>136</v>
      </c>
      <c r="AD16" s="19">
        <f t="shared" si="6"/>
        <v>1377</v>
      </c>
      <c r="AE16" s="19"/>
      <c r="AF16" s="19">
        <f t="shared" si="7"/>
        <v>16686</v>
      </c>
      <c r="AG16" s="20" t="s">
        <v>35</v>
      </c>
      <c r="AH16" s="56" t="s">
        <v>251</v>
      </c>
      <c r="AI16" s="57" t="s">
        <v>245</v>
      </c>
      <c r="AJ16" s="65"/>
    </row>
    <row r="17" spans="1:36" s="21" customFormat="1" ht="30.75" customHeight="1">
      <c r="A17" s="22">
        <f t="shared" si="8"/>
        <v>7</v>
      </c>
      <c r="B17" s="39" t="s">
        <v>59</v>
      </c>
      <c r="C17" s="29" t="s">
        <v>60</v>
      </c>
      <c r="D17" s="29" t="s">
        <v>61</v>
      </c>
      <c r="E17" s="29" t="s">
        <v>40</v>
      </c>
      <c r="F17" s="35">
        <v>101618901736</v>
      </c>
      <c r="G17" s="29">
        <v>6930527890</v>
      </c>
      <c r="H17" s="32">
        <v>34918</v>
      </c>
      <c r="I17" s="29" t="s">
        <v>230</v>
      </c>
      <c r="J17" s="40">
        <v>10340</v>
      </c>
      <c r="K17" s="40">
        <v>6894</v>
      </c>
      <c r="L17" s="40">
        <v>0</v>
      </c>
      <c r="M17" s="40">
        <v>829</v>
      </c>
      <c r="N17" s="41">
        <f t="shared" si="9"/>
        <v>18063</v>
      </c>
      <c r="O17" s="40">
        <v>166</v>
      </c>
      <c r="P17" s="18">
        <v>25</v>
      </c>
      <c r="Q17" s="18"/>
      <c r="R17" s="18">
        <f t="shared" si="10"/>
        <v>25</v>
      </c>
      <c r="S17" s="18">
        <v>0</v>
      </c>
      <c r="T17" s="18"/>
      <c r="U17" s="24">
        <f t="shared" si="0"/>
        <v>9942</v>
      </c>
      <c r="V17" s="24">
        <f t="shared" si="1"/>
        <v>6629</v>
      </c>
      <c r="W17" s="24">
        <f t="shared" si="2"/>
        <v>0</v>
      </c>
      <c r="X17" s="24">
        <f t="shared" si="3"/>
        <v>797</v>
      </c>
      <c r="Y17" s="24">
        <f t="shared" si="4"/>
        <v>0</v>
      </c>
      <c r="Z17" s="24"/>
      <c r="AA17" s="26">
        <f t="shared" si="11"/>
        <v>17368</v>
      </c>
      <c r="AB17" s="27">
        <f t="shared" si="5"/>
        <v>1193</v>
      </c>
      <c r="AC17" s="27">
        <f t="shared" si="12"/>
        <v>131</v>
      </c>
      <c r="AD17" s="19">
        <f t="shared" si="6"/>
        <v>1324</v>
      </c>
      <c r="AE17" s="19"/>
      <c r="AF17" s="19">
        <f t="shared" si="7"/>
        <v>16044</v>
      </c>
      <c r="AG17" s="20" t="s">
        <v>35</v>
      </c>
      <c r="AH17" s="56" t="s">
        <v>252</v>
      </c>
      <c r="AI17" s="57" t="s">
        <v>245</v>
      </c>
      <c r="AJ17" s="65"/>
    </row>
    <row r="18" spans="1:36" s="21" customFormat="1" ht="30.75" customHeight="1">
      <c r="A18" s="22">
        <f t="shared" si="8"/>
        <v>8</v>
      </c>
      <c r="B18" s="39" t="s">
        <v>62</v>
      </c>
      <c r="C18" s="29" t="s">
        <v>63</v>
      </c>
      <c r="D18" s="29" t="s">
        <v>64</v>
      </c>
      <c r="E18" s="29" t="s">
        <v>40</v>
      </c>
      <c r="F18" s="35">
        <v>101307229586</v>
      </c>
      <c r="G18" s="29">
        <v>1116085110</v>
      </c>
      <c r="H18" s="32">
        <v>35626</v>
      </c>
      <c r="I18" s="29" t="s">
        <v>230</v>
      </c>
      <c r="J18" s="40">
        <v>10340</v>
      </c>
      <c r="K18" s="40">
        <v>6894</v>
      </c>
      <c r="L18" s="40">
        <v>0</v>
      </c>
      <c r="M18" s="40">
        <v>829</v>
      </c>
      <c r="N18" s="41">
        <f t="shared" si="9"/>
        <v>18063</v>
      </c>
      <c r="O18" s="40">
        <v>166</v>
      </c>
      <c r="P18" s="18">
        <v>24</v>
      </c>
      <c r="Q18" s="18"/>
      <c r="R18" s="18">
        <f t="shared" si="10"/>
        <v>24</v>
      </c>
      <c r="S18" s="18">
        <v>0</v>
      </c>
      <c r="T18" s="18"/>
      <c r="U18" s="24">
        <f t="shared" si="0"/>
        <v>9545</v>
      </c>
      <c r="V18" s="24">
        <f t="shared" si="1"/>
        <v>6364</v>
      </c>
      <c r="W18" s="24">
        <f t="shared" si="2"/>
        <v>0</v>
      </c>
      <c r="X18" s="24">
        <f t="shared" si="3"/>
        <v>765</v>
      </c>
      <c r="Y18" s="24">
        <f t="shared" si="4"/>
        <v>0</v>
      </c>
      <c r="Z18" s="24"/>
      <c r="AA18" s="26">
        <f t="shared" si="11"/>
        <v>16674</v>
      </c>
      <c r="AB18" s="27">
        <f t="shared" si="5"/>
        <v>1145</v>
      </c>
      <c r="AC18" s="27">
        <f t="shared" si="12"/>
        <v>126</v>
      </c>
      <c r="AD18" s="19">
        <f t="shared" si="6"/>
        <v>1271</v>
      </c>
      <c r="AE18" s="19"/>
      <c r="AF18" s="19">
        <f t="shared" si="7"/>
        <v>15403</v>
      </c>
      <c r="AG18" s="20" t="s">
        <v>35</v>
      </c>
      <c r="AH18" s="56" t="s">
        <v>253</v>
      </c>
      <c r="AI18" s="57" t="s">
        <v>245</v>
      </c>
      <c r="AJ18" s="65"/>
    </row>
    <row r="19" spans="1:36" s="21" customFormat="1" ht="30.75" customHeight="1">
      <c r="A19" s="22">
        <f t="shared" si="8"/>
        <v>9</v>
      </c>
      <c r="B19" s="39" t="s">
        <v>65</v>
      </c>
      <c r="C19" s="29" t="s">
        <v>66</v>
      </c>
      <c r="D19" s="29" t="s">
        <v>67</v>
      </c>
      <c r="E19" s="29" t="s">
        <v>40</v>
      </c>
      <c r="F19" s="34">
        <v>101618901727</v>
      </c>
      <c r="G19" s="29">
        <v>6930468367</v>
      </c>
      <c r="H19" s="32">
        <v>36410</v>
      </c>
      <c r="I19" s="29" t="s">
        <v>230</v>
      </c>
      <c r="J19" s="40">
        <v>10340</v>
      </c>
      <c r="K19" s="40">
        <v>6894</v>
      </c>
      <c r="L19" s="40">
        <v>0</v>
      </c>
      <c r="M19" s="40">
        <v>829</v>
      </c>
      <c r="N19" s="41">
        <f t="shared" si="9"/>
        <v>18063</v>
      </c>
      <c r="O19" s="40">
        <v>166</v>
      </c>
      <c r="P19" s="18">
        <v>13</v>
      </c>
      <c r="Q19" s="18"/>
      <c r="R19" s="18">
        <f t="shared" si="10"/>
        <v>13</v>
      </c>
      <c r="S19" s="18">
        <v>0</v>
      </c>
      <c r="T19" s="18"/>
      <c r="U19" s="24">
        <f t="shared" si="0"/>
        <v>5170</v>
      </c>
      <c r="V19" s="24">
        <f t="shared" si="1"/>
        <v>3447</v>
      </c>
      <c r="W19" s="24">
        <f t="shared" si="2"/>
        <v>0</v>
      </c>
      <c r="X19" s="24">
        <f t="shared" si="3"/>
        <v>415</v>
      </c>
      <c r="Y19" s="24">
        <f t="shared" si="4"/>
        <v>0</v>
      </c>
      <c r="Z19" s="24"/>
      <c r="AA19" s="26">
        <f t="shared" si="11"/>
        <v>9032</v>
      </c>
      <c r="AB19" s="27">
        <f t="shared" si="5"/>
        <v>620</v>
      </c>
      <c r="AC19" s="27">
        <f t="shared" si="12"/>
        <v>68</v>
      </c>
      <c r="AD19" s="19">
        <f t="shared" si="6"/>
        <v>688</v>
      </c>
      <c r="AE19" s="19"/>
      <c r="AF19" s="19">
        <f t="shared" si="7"/>
        <v>8344</v>
      </c>
      <c r="AG19" s="23" t="s">
        <v>35</v>
      </c>
      <c r="AH19" s="66">
        <v>10123088824</v>
      </c>
      <c r="AI19" s="66" t="s">
        <v>409</v>
      </c>
      <c r="AJ19" s="65"/>
    </row>
    <row r="20" spans="1:36" s="21" customFormat="1" ht="30.75" customHeight="1">
      <c r="A20" s="22">
        <f t="shared" si="8"/>
        <v>10</v>
      </c>
      <c r="B20" s="39" t="s">
        <v>68</v>
      </c>
      <c r="C20" s="29" t="s">
        <v>69</v>
      </c>
      <c r="D20" s="29" t="s">
        <v>70</v>
      </c>
      <c r="E20" s="29" t="s">
        <v>40</v>
      </c>
      <c r="F20" s="34">
        <v>101441254855</v>
      </c>
      <c r="G20" s="29">
        <v>6928600729</v>
      </c>
      <c r="H20" s="32">
        <v>35861</v>
      </c>
      <c r="I20" s="29" t="s">
        <v>230</v>
      </c>
      <c r="J20" s="40">
        <v>10340</v>
      </c>
      <c r="K20" s="40">
        <v>6894</v>
      </c>
      <c r="L20" s="40">
        <v>0</v>
      </c>
      <c r="M20" s="40">
        <v>829</v>
      </c>
      <c r="N20" s="41">
        <f t="shared" si="9"/>
        <v>18063</v>
      </c>
      <c r="O20" s="40">
        <v>166</v>
      </c>
      <c r="P20" s="18">
        <v>26</v>
      </c>
      <c r="Q20" s="18"/>
      <c r="R20" s="18">
        <f t="shared" si="10"/>
        <v>26</v>
      </c>
      <c r="S20" s="18">
        <v>0</v>
      </c>
      <c r="T20" s="18"/>
      <c r="U20" s="24">
        <f t="shared" si="0"/>
        <v>10340</v>
      </c>
      <c r="V20" s="24">
        <f t="shared" si="1"/>
        <v>6894</v>
      </c>
      <c r="W20" s="24">
        <f t="shared" si="2"/>
        <v>0</v>
      </c>
      <c r="X20" s="24">
        <f t="shared" si="3"/>
        <v>829</v>
      </c>
      <c r="Y20" s="24">
        <f t="shared" si="4"/>
        <v>0</v>
      </c>
      <c r="Z20" s="24"/>
      <c r="AA20" s="26">
        <f t="shared" si="11"/>
        <v>18063</v>
      </c>
      <c r="AB20" s="27">
        <f t="shared" si="5"/>
        <v>1241</v>
      </c>
      <c r="AC20" s="27">
        <f t="shared" si="12"/>
        <v>136</v>
      </c>
      <c r="AD20" s="19">
        <f t="shared" si="6"/>
        <v>1377</v>
      </c>
      <c r="AE20" s="19"/>
      <c r="AF20" s="19">
        <f t="shared" si="7"/>
        <v>16686</v>
      </c>
      <c r="AG20" s="20" t="s">
        <v>35</v>
      </c>
      <c r="AH20" s="56" t="s">
        <v>254</v>
      </c>
      <c r="AI20" s="57" t="s">
        <v>245</v>
      </c>
      <c r="AJ20" s="65"/>
    </row>
    <row r="21" spans="1:36" s="21" customFormat="1" ht="30.75" customHeight="1">
      <c r="A21" s="22">
        <f t="shared" si="8"/>
        <v>11</v>
      </c>
      <c r="B21" s="39" t="s">
        <v>71</v>
      </c>
      <c r="C21" s="29" t="s">
        <v>72</v>
      </c>
      <c r="D21" s="29" t="s">
        <v>73</v>
      </c>
      <c r="E21" s="29" t="s">
        <v>40</v>
      </c>
      <c r="F21" s="34">
        <v>101647720149</v>
      </c>
      <c r="G21" s="29">
        <v>6930780288</v>
      </c>
      <c r="H21" s="32">
        <v>34038</v>
      </c>
      <c r="I21" s="29" t="s">
        <v>230</v>
      </c>
      <c r="J21" s="40">
        <v>10340</v>
      </c>
      <c r="K21" s="40">
        <v>6894</v>
      </c>
      <c r="L21" s="40">
        <v>0</v>
      </c>
      <c r="M21" s="40">
        <v>829</v>
      </c>
      <c r="N21" s="41">
        <f t="shared" si="9"/>
        <v>18063</v>
      </c>
      <c r="O21" s="40">
        <v>166</v>
      </c>
      <c r="P21" s="18">
        <v>26</v>
      </c>
      <c r="Q21" s="18"/>
      <c r="R21" s="18">
        <f t="shared" si="10"/>
        <v>26</v>
      </c>
      <c r="S21" s="18">
        <v>0</v>
      </c>
      <c r="T21" s="18"/>
      <c r="U21" s="24">
        <f t="shared" si="0"/>
        <v>10340</v>
      </c>
      <c r="V21" s="24">
        <f t="shared" si="1"/>
        <v>6894</v>
      </c>
      <c r="W21" s="24">
        <f t="shared" si="2"/>
        <v>0</v>
      </c>
      <c r="X21" s="24">
        <f t="shared" si="3"/>
        <v>829</v>
      </c>
      <c r="Y21" s="24">
        <f t="shared" si="4"/>
        <v>0</v>
      </c>
      <c r="Z21" s="24"/>
      <c r="AA21" s="26">
        <f t="shared" si="11"/>
        <v>18063</v>
      </c>
      <c r="AB21" s="27">
        <f t="shared" si="5"/>
        <v>1241</v>
      </c>
      <c r="AC21" s="27">
        <f t="shared" si="12"/>
        <v>136</v>
      </c>
      <c r="AD21" s="19">
        <f t="shared" si="6"/>
        <v>1377</v>
      </c>
      <c r="AE21" s="19"/>
      <c r="AF21" s="19">
        <f t="shared" si="7"/>
        <v>16686</v>
      </c>
      <c r="AG21" s="23" t="s">
        <v>35</v>
      </c>
      <c r="AH21" s="66">
        <v>10120041399</v>
      </c>
      <c r="AI21" s="66" t="s">
        <v>407</v>
      </c>
      <c r="AJ21" s="65"/>
    </row>
    <row r="22" spans="1:36" s="21" customFormat="1" ht="30.75" customHeight="1">
      <c r="A22" s="22">
        <f t="shared" si="8"/>
        <v>12</v>
      </c>
      <c r="B22" s="39" t="s">
        <v>74</v>
      </c>
      <c r="C22" s="29" t="s">
        <v>75</v>
      </c>
      <c r="D22" s="29" t="s">
        <v>76</v>
      </c>
      <c r="E22" s="29" t="s">
        <v>40</v>
      </c>
      <c r="F22" s="34">
        <v>101618901704</v>
      </c>
      <c r="G22" s="29">
        <v>6929849978</v>
      </c>
      <c r="H22" s="32">
        <v>36844</v>
      </c>
      <c r="I22" s="29" t="s">
        <v>230</v>
      </c>
      <c r="J22" s="40">
        <v>10340</v>
      </c>
      <c r="K22" s="40">
        <v>6894</v>
      </c>
      <c r="L22" s="40">
        <v>0</v>
      </c>
      <c r="M22" s="40">
        <v>829</v>
      </c>
      <c r="N22" s="41">
        <f t="shared" si="9"/>
        <v>18063</v>
      </c>
      <c r="O22" s="40">
        <v>166</v>
      </c>
      <c r="P22" s="18">
        <v>24</v>
      </c>
      <c r="Q22" s="18"/>
      <c r="R22" s="18">
        <f t="shared" si="10"/>
        <v>24</v>
      </c>
      <c r="S22" s="18">
        <v>0</v>
      </c>
      <c r="T22" s="18"/>
      <c r="U22" s="24">
        <f t="shared" si="0"/>
        <v>9545</v>
      </c>
      <c r="V22" s="24">
        <f t="shared" si="1"/>
        <v>6364</v>
      </c>
      <c r="W22" s="24">
        <f t="shared" si="2"/>
        <v>0</v>
      </c>
      <c r="X22" s="24">
        <f t="shared" si="3"/>
        <v>765</v>
      </c>
      <c r="Y22" s="24">
        <f t="shared" si="4"/>
        <v>0</v>
      </c>
      <c r="Z22" s="24"/>
      <c r="AA22" s="26">
        <f t="shared" si="11"/>
        <v>16674</v>
      </c>
      <c r="AB22" s="27">
        <f t="shared" si="5"/>
        <v>1145</v>
      </c>
      <c r="AC22" s="27">
        <f t="shared" si="12"/>
        <v>126</v>
      </c>
      <c r="AD22" s="19">
        <f t="shared" si="6"/>
        <v>1271</v>
      </c>
      <c r="AE22" s="19"/>
      <c r="AF22" s="19">
        <f t="shared" si="7"/>
        <v>15403</v>
      </c>
      <c r="AG22" s="23" t="s">
        <v>35</v>
      </c>
      <c r="AH22" s="66">
        <v>10120041413</v>
      </c>
      <c r="AI22" s="66" t="s">
        <v>407</v>
      </c>
      <c r="AJ22" s="65"/>
    </row>
    <row r="23" spans="1:36" s="21" customFormat="1" ht="30.75" customHeight="1">
      <c r="A23" s="22">
        <f t="shared" si="8"/>
        <v>13</v>
      </c>
      <c r="B23" s="39" t="s">
        <v>77</v>
      </c>
      <c r="C23" s="29" t="s">
        <v>78</v>
      </c>
      <c r="D23" s="29" t="s">
        <v>79</v>
      </c>
      <c r="E23" s="29" t="s">
        <v>40</v>
      </c>
      <c r="F23" s="34">
        <v>101141662917</v>
      </c>
      <c r="G23">
        <v>6927038361</v>
      </c>
      <c r="H23" s="32">
        <v>35261</v>
      </c>
      <c r="I23" s="29" t="s">
        <v>230</v>
      </c>
      <c r="J23" s="40">
        <v>10340</v>
      </c>
      <c r="K23" s="40">
        <v>6894</v>
      </c>
      <c r="L23" s="40">
        <v>0</v>
      </c>
      <c r="M23" s="40">
        <v>829</v>
      </c>
      <c r="N23" s="41">
        <f t="shared" si="9"/>
        <v>18063</v>
      </c>
      <c r="O23" s="40">
        <v>166</v>
      </c>
      <c r="P23" s="18">
        <v>26</v>
      </c>
      <c r="Q23" s="18"/>
      <c r="R23" s="18">
        <f t="shared" si="10"/>
        <v>26</v>
      </c>
      <c r="S23" s="18">
        <v>8</v>
      </c>
      <c r="T23" s="18"/>
      <c r="U23" s="24">
        <f t="shared" si="0"/>
        <v>10340</v>
      </c>
      <c r="V23" s="24">
        <f t="shared" si="1"/>
        <v>6894</v>
      </c>
      <c r="W23" s="24">
        <f t="shared" si="2"/>
        <v>0</v>
      </c>
      <c r="X23" s="24">
        <f t="shared" si="3"/>
        <v>829</v>
      </c>
      <c r="Y23" s="24">
        <f t="shared" si="4"/>
        <v>1328</v>
      </c>
      <c r="Z23" s="24"/>
      <c r="AA23" s="26">
        <f t="shared" si="11"/>
        <v>19391</v>
      </c>
      <c r="AB23" s="27">
        <f t="shared" si="5"/>
        <v>1241</v>
      </c>
      <c r="AC23" s="27">
        <f t="shared" si="12"/>
        <v>146</v>
      </c>
      <c r="AD23" s="19">
        <f t="shared" si="6"/>
        <v>1387</v>
      </c>
      <c r="AE23" s="19"/>
      <c r="AF23" s="19">
        <f t="shared" si="7"/>
        <v>18004</v>
      </c>
      <c r="AG23" s="20" t="s">
        <v>35</v>
      </c>
      <c r="AH23" s="56" t="s">
        <v>256</v>
      </c>
      <c r="AI23" s="57" t="s">
        <v>245</v>
      </c>
      <c r="AJ23" s="65"/>
    </row>
    <row r="24" spans="1:36" s="21" customFormat="1" ht="30.75" customHeight="1">
      <c r="A24" s="22">
        <f t="shared" si="8"/>
        <v>14</v>
      </c>
      <c r="B24" s="39" t="s">
        <v>80</v>
      </c>
      <c r="C24" s="29" t="s">
        <v>81</v>
      </c>
      <c r="D24" s="29" t="s">
        <v>82</v>
      </c>
      <c r="E24" s="29" t="s">
        <v>40</v>
      </c>
      <c r="F24" s="34">
        <v>101401208945</v>
      </c>
      <c r="G24" s="29">
        <v>6928672564</v>
      </c>
      <c r="H24" s="32">
        <v>35100</v>
      </c>
      <c r="I24" s="29" t="s">
        <v>230</v>
      </c>
      <c r="J24" s="40">
        <v>10340</v>
      </c>
      <c r="K24" s="40">
        <v>6894</v>
      </c>
      <c r="L24" s="40">
        <v>0</v>
      </c>
      <c r="M24" s="40">
        <v>829</v>
      </c>
      <c r="N24" s="41">
        <f t="shared" si="9"/>
        <v>18063</v>
      </c>
      <c r="O24" s="40">
        <v>166</v>
      </c>
      <c r="P24" s="18">
        <v>25</v>
      </c>
      <c r="Q24" s="18"/>
      <c r="R24" s="18">
        <f t="shared" si="10"/>
        <v>25</v>
      </c>
      <c r="S24" s="18">
        <v>0</v>
      </c>
      <c r="T24" s="18"/>
      <c r="U24" s="24">
        <f t="shared" si="0"/>
        <v>9942</v>
      </c>
      <c r="V24" s="24">
        <f t="shared" si="1"/>
        <v>6629</v>
      </c>
      <c r="W24" s="24">
        <f t="shared" si="2"/>
        <v>0</v>
      </c>
      <c r="X24" s="24">
        <f t="shared" si="3"/>
        <v>797</v>
      </c>
      <c r="Y24" s="24">
        <f t="shared" si="4"/>
        <v>0</v>
      </c>
      <c r="Z24" s="24"/>
      <c r="AA24" s="26">
        <f t="shared" si="11"/>
        <v>17368</v>
      </c>
      <c r="AB24" s="27">
        <f t="shared" si="5"/>
        <v>1193</v>
      </c>
      <c r="AC24" s="27">
        <f t="shared" si="12"/>
        <v>131</v>
      </c>
      <c r="AD24" s="19">
        <f t="shared" si="6"/>
        <v>1324</v>
      </c>
      <c r="AE24" s="19"/>
      <c r="AF24" s="19">
        <f t="shared" si="7"/>
        <v>16044</v>
      </c>
      <c r="AG24" s="20" t="s">
        <v>35</v>
      </c>
      <c r="AH24" s="58" t="s">
        <v>257</v>
      </c>
      <c r="AI24" s="59" t="s">
        <v>245</v>
      </c>
      <c r="AJ24" s="65"/>
    </row>
    <row r="25" spans="1:36" s="21" customFormat="1" ht="30.75" customHeight="1">
      <c r="A25" s="22">
        <f t="shared" si="8"/>
        <v>15</v>
      </c>
      <c r="B25" s="39" t="s">
        <v>83</v>
      </c>
      <c r="C25" s="29" t="s">
        <v>84</v>
      </c>
      <c r="D25" s="29" t="s">
        <v>85</v>
      </c>
      <c r="E25" s="29" t="s">
        <v>40</v>
      </c>
      <c r="F25" s="34">
        <v>101066486942</v>
      </c>
      <c r="G25" s="29">
        <v>1713666957</v>
      </c>
      <c r="H25" s="32" t="s">
        <v>234</v>
      </c>
      <c r="I25" s="29" t="s">
        <v>230</v>
      </c>
      <c r="J25" s="40">
        <v>10340</v>
      </c>
      <c r="K25" s="40">
        <v>6894</v>
      </c>
      <c r="L25" s="40">
        <v>0</v>
      </c>
      <c r="M25" s="40">
        <v>829</v>
      </c>
      <c r="N25" s="41">
        <f t="shared" si="9"/>
        <v>18063</v>
      </c>
      <c r="O25" s="40">
        <v>166</v>
      </c>
      <c r="P25" s="18">
        <v>23</v>
      </c>
      <c r="Q25" s="18"/>
      <c r="R25" s="18">
        <f t="shared" si="10"/>
        <v>23</v>
      </c>
      <c r="S25" s="18">
        <v>0</v>
      </c>
      <c r="T25" s="18"/>
      <c r="U25" s="24">
        <f t="shared" si="0"/>
        <v>9147</v>
      </c>
      <c r="V25" s="24">
        <f t="shared" si="1"/>
        <v>6099</v>
      </c>
      <c r="W25" s="24">
        <f t="shared" si="2"/>
        <v>0</v>
      </c>
      <c r="X25" s="24">
        <f t="shared" si="3"/>
        <v>733</v>
      </c>
      <c r="Y25" s="24">
        <f t="shared" si="4"/>
        <v>0</v>
      </c>
      <c r="Z25" s="24"/>
      <c r="AA25" s="26">
        <f t="shared" si="11"/>
        <v>15979</v>
      </c>
      <c r="AB25" s="27">
        <f t="shared" si="5"/>
        <v>1098</v>
      </c>
      <c r="AC25" s="27">
        <f t="shared" si="12"/>
        <v>120</v>
      </c>
      <c r="AD25" s="19">
        <f t="shared" si="6"/>
        <v>1218</v>
      </c>
      <c r="AE25" s="19"/>
      <c r="AF25" s="19">
        <f t="shared" si="7"/>
        <v>14761</v>
      </c>
      <c r="AG25" s="20" t="s">
        <v>35</v>
      </c>
      <c r="AH25" s="56" t="s">
        <v>258</v>
      </c>
      <c r="AI25" s="57" t="s">
        <v>245</v>
      </c>
      <c r="AJ25" s="65"/>
    </row>
    <row r="26" spans="1:36" s="21" customFormat="1" ht="30.75" customHeight="1">
      <c r="A26" s="22">
        <f t="shared" si="8"/>
        <v>16</v>
      </c>
      <c r="B26" s="39" t="s">
        <v>86</v>
      </c>
      <c r="C26" s="29" t="s">
        <v>87</v>
      </c>
      <c r="D26" s="29" t="s">
        <v>88</v>
      </c>
      <c r="E26" s="29" t="s">
        <v>40</v>
      </c>
      <c r="F26" s="34">
        <v>101401209433</v>
      </c>
      <c r="G26" s="29">
        <v>6927094736</v>
      </c>
      <c r="H26" s="32" t="s">
        <v>235</v>
      </c>
      <c r="I26" s="29" t="s">
        <v>230</v>
      </c>
      <c r="J26" s="40">
        <v>10340</v>
      </c>
      <c r="K26" s="40">
        <v>6894</v>
      </c>
      <c r="L26" s="40">
        <v>0</v>
      </c>
      <c r="M26" s="40">
        <v>829</v>
      </c>
      <c r="N26" s="41">
        <f t="shared" si="9"/>
        <v>18063</v>
      </c>
      <c r="O26" s="40">
        <v>166</v>
      </c>
      <c r="P26" s="18">
        <v>25</v>
      </c>
      <c r="Q26" s="18"/>
      <c r="R26" s="18">
        <f t="shared" si="10"/>
        <v>25</v>
      </c>
      <c r="S26" s="18">
        <v>0</v>
      </c>
      <c r="T26" s="18"/>
      <c r="U26" s="24">
        <f t="shared" si="0"/>
        <v>9942</v>
      </c>
      <c r="V26" s="24">
        <f t="shared" si="1"/>
        <v>6629</v>
      </c>
      <c r="W26" s="24">
        <f t="shared" si="2"/>
        <v>0</v>
      </c>
      <c r="X26" s="24">
        <f t="shared" si="3"/>
        <v>797</v>
      </c>
      <c r="Y26" s="24">
        <f t="shared" si="4"/>
        <v>0</v>
      </c>
      <c r="Z26" s="24"/>
      <c r="AA26" s="26">
        <f t="shared" si="11"/>
        <v>17368</v>
      </c>
      <c r="AB26" s="27">
        <f t="shared" si="5"/>
        <v>1193</v>
      </c>
      <c r="AC26" s="27">
        <f t="shared" si="12"/>
        <v>131</v>
      </c>
      <c r="AD26" s="19">
        <f t="shared" si="6"/>
        <v>1324</v>
      </c>
      <c r="AE26" s="19"/>
      <c r="AF26" s="19">
        <f t="shared" si="7"/>
        <v>16044</v>
      </c>
      <c r="AG26" s="20" t="s">
        <v>35</v>
      </c>
      <c r="AH26" s="60" t="s">
        <v>259</v>
      </c>
      <c r="AI26" s="59" t="s">
        <v>245</v>
      </c>
      <c r="AJ26" s="65"/>
    </row>
    <row r="27" spans="1:36" s="21" customFormat="1" ht="30.75" customHeight="1">
      <c r="A27" s="22">
        <f t="shared" si="8"/>
        <v>17</v>
      </c>
      <c r="B27" s="39" t="s">
        <v>89</v>
      </c>
      <c r="C27" s="29" t="s">
        <v>90</v>
      </c>
      <c r="D27" s="29" t="s">
        <v>91</v>
      </c>
      <c r="E27" s="29" t="s">
        <v>40</v>
      </c>
      <c r="F27" s="35">
        <v>101199947067</v>
      </c>
      <c r="G27" s="29">
        <v>6929849997</v>
      </c>
      <c r="H27" s="32" t="s">
        <v>236</v>
      </c>
      <c r="I27" s="29" t="s">
        <v>230</v>
      </c>
      <c r="J27" s="40">
        <v>10340</v>
      </c>
      <c r="K27" s="40">
        <v>6894</v>
      </c>
      <c r="L27" s="40">
        <v>0</v>
      </c>
      <c r="M27" s="40">
        <v>829</v>
      </c>
      <c r="N27" s="41">
        <f t="shared" si="9"/>
        <v>18063</v>
      </c>
      <c r="O27" s="40">
        <v>166</v>
      </c>
      <c r="P27" s="18">
        <v>18</v>
      </c>
      <c r="Q27" s="18"/>
      <c r="R27" s="18">
        <f t="shared" si="10"/>
        <v>18</v>
      </c>
      <c r="S27" s="18">
        <v>0</v>
      </c>
      <c r="T27" s="18"/>
      <c r="U27" s="24">
        <f t="shared" si="0"/>
        <v>7158</v>
      </c>
      <c r="V27" s="24">
        <f t="shared" si="1"/>
        <v>4773</v>
      </c>
      <c r="W27" s="24">
        <f t="shared" si="2"/>
        <v>0</v>
      </c>
      <c r="X27" s="24">
        <f t="shared" si="3"/>
        <v>574</v>
      </c>
      <c r="Y27" s="24">
        <f t="shared" si="4"/>
        <v>0</v>
      </c>
      <c r="Z27" s="24"/>
      <c r="AA27" s="26">
        <f t="shared" si="11"/>
        <v>12505</v>
      </c>
      <c r="AB27" s="27">
        <f t="shared" si="5"/>
        <v>859</v>
      </c>
      <c r="AC27" s="27">
        <f t="shared" si="12"/>
        <v>94</v>
      </c>
      <c r="AD27" s="19">
        <f t="shared" si="6"/>
        <v>953</v>
      </c>
      <c r="AE27" s="19"/>
      <c r="AF27" s="19">
        <f t="shared" si="7"/>
        <v>11552</v>
      </c>
      <c r="AG27" s="20" t="s">
        <v>35</v>
      </c>
      <c r="AH27" s="60" t="s">
        <v>260</v>
      </c>
      <c r="AI27" s="59" t="s">
        <v>245</v>
      </c>
      <c r="AJ27" s="65"/>
    </row>
    <row r="28" spans="1:36" s="21" customFormat="1" ht="30.75" customHeight="1">
      <c r="A28" s="22">
        <f t="shared" si="8"/>
        <v>18</v>
      </c>
      <c r="B28" s="39" t="s">
        <v>92</v>
      </c>
      <c r="C28" s="29" t="s">
        <v>93</v>
      </c>
      <c r="D28" s="29" t="s">
        <v>94</v>
      </c>
      <c r="E28" s="29" t="s">
        <v>40</v>
      </c>
      <c r="F28" s="35">
        <v>101606373952</v>
      </c>
      <c r="G28" s="29">
        <v>6930468276</v>
      </c>
      <c r="H28" s="32">
        <v>35991</v>
      </c>
      <c r="I28" s="29" t="s">
        <v>230</v>
      </c>
      <c r="J28" s="40">
        <v>10340</v>
      </c>
      <c r="K28" s="40">
        <v>6894</v>
      </c>
      <c r="L28" s="40">
        <v>0</v>
      </c>
      <c r="M28" s="40">
        <v>829</v>
      </c>
      <c r="N28" s="41">
        <f t="shared" si="9"/>
        <v>18063</v>
      </c>
      <c r="O28" s="40">
        <v>166</v>
      </c>
      <c r="P28" s="18">
        <v>19</v>
      </c>
      <c r="Q28" s="18"/>
      <c r="R28" s="18">
        <f t="shared" si="10"/>
        <v>19</v>
      </c>
      <c r="S28" s="18">
        <v>0</v>
      </c>
      <c r="T28" s="18"/>
      <c r="U28" s="24">
        <f t="shared" si="0"/>
        <v>7556</v>
      </c>
      <c r="V28" s="24">
        <f t="shared" si="1"/>
        <v>5038</v>
      </c>
      <c r="W28" s="24">
        <f t="shared" si="2"/>
        <v>0</v>
      </c>
      <c r="X28" s="24">
        <f t="shared" si="3"/>
        <v>606</v>
      </c>
      <c r="Y28" s="24">
        <f t="shared" si="4"/>
        <v>0</v>
      </c>
      <c r="Z28" s="24"/>
      <c r="AA28" s="26">
        <f t="shared" si="11"/>
        <v>13200</v>
      </c>
      <c r="AB28" s="27">
        <f t="shared" si="5"/>
        <v>907</v>
      </c>
      <c r="AC28" s="27">
        <f t="shared" si="12"/>
        <v>99</v>
      </c>
      <c r="AD28" s="19">
        <f t="shared" si="6"/>
        <v>1006</v>
      </c>
      <c r="AE28" s="19"/>
      <c r="AF28" s="19">
        <f t="shared" si="7"/>
        <v>12194</v>
      </c>
      <c r="AG28" s="20" t="s">
        <v>35</v>
      </c>
      <c r="AH28" s="58" t="s">
        <v>261</v>
      </c>
      <c r="AI28" s="59" t="s">
        <v>245</v>
      </c>
      <c r="AJ28" s="65"/>
    </row>
    <row r="29" spans="1:36" s="21" customFormat="1" ht="30.75" customHeight="1">
      <c r="A29" s="22">
        <f t="shared" si="8"/>
        <v>19</v>
      </c>
      <c r="B29" s="39" t="s">
        <v>95</v>
      </c>
      <c r="C29" s="29" t="s">
        <v>96</v>
      </c>
      <c r="D29" s="29" t="s">
        <v>97</v>
      </c>
      <c r="E29" s="29" t="s">
        <v>40</v>
      </c>
      <c r="F29" s="34">
        <v>101551631020</v>
      </c>
      <c r="G29" s="29">
        <v>6930526610</v>
      </c>
      <c r="H29" s="32">
        <v>33239</v>
      </c>
      <c r="I29" s="29" t="s">
        <v>230</v>
      </c>
      <c r="J29" s="40">
        <v>10340</v>
      </c>
      <c r="K29" s="40">
        <v>6894</v>
      </c>
      <c r="L29" s="40">
        <v>0</v>
      </c>
      <c r="M29" s="40">
        <v>829</v>
      </c>
      <c r="N29" s="41">
        <f t="shared" si="9"/>
        <v>18063</v>
      </c>
      <c r="O29" s="40">
        <v>166</v>
      </c>
      <c r="P29" s="18">
        <v>26</v>
      </c>
      <c r="Q29" s="18"/>
      <c r="R29" s="18">
        <f t="shared" si="10"/>
        <v>26</v>
      </c>
      <c r="S29" s="18">
        <v>0</v>
      </c>
      <c r="T29" s="18"/>
      <c r="U29" s="24">
        <f t="shared" si="0"/>
        <v>10340</v>
      </c>
      <c r="V29" s="24">
        <f t="shared" si="1"/>
        <v>6894</v>
      </c>
      <c r="W29" s="24">
        <f t="shared" si="2"/>
        <v>0</v>
      </c>
      <c r="X29" s="24">
        <f t="shared" si="3"/>
        <v>829</v>
      </c>
      <c r="Y29" s="24">
        <f t="shared" si="4"/>
        <v>0</v>
      </c>
      <c r="Z29" s="24"/>
      <c r="AA29" s="26">
        <f t="shared" si="11"/>
        <v>18063</v>
      </c>
      <c r="AB29" s="27">
        <f t="shared" si="5"/>
        <v>1241</v>
      </c>
      <c r="AC29" s="27">
        <f t="shared" si="12"/>
        <v>136</v>
      </c>
      <c r="AD29" s="19">
        <f t="shared" si="6"/>
        <v>1377</v>
      </c>
      <c r="AE29" s="19"/>
      <c r="AF29" s="19">
        <f t="shared" si="7"/>
        <v>16686</v>
      </c>
      <c r="AG29" s="20" t="s">
        <v>35</v>
      </c>
      <c r="AH29" s="58" t="s">
        <v>263</v>
      </c>
      <c r="AI29" s="59" t="s">
        <v>245</v>
      </c>
      <c r="AJ29" s="65"/>
    </row>
    <row r="30" spans="1:36" s="21" customFormat="1" ht="30.75" customHeight="1">
      <c r="A30" s="22">
        <f t="shared" si="8"/>
        <v>20</v>
      </c>
      <c r="B30" s="39" t="s">
        <v>98</v>
      </c>
      <c r="C30" s="29" t="s">
        <v>99</v>
      </c>
      <c r="D30" s="29" t="s">
        <v>100</v>
      </c>
      <c r="E30" s="29" t="s">
        <v>40</v>
      </c>
      <c r="F30" s="34">
        <v>100844624819</v>
      </c>
      <c r="G30" s="29">
        <v>6930403222</v>
      </c>
      <c r="H30" s="32">
        <v>33472</v>
      </c>
      <c r="I30" s="29" t="s">
        <v>230</v>
      </c>
      <c r="J30" s="40">
        <v>10340</v>
      </c>
      <c r="K30" s="40">
        <v>6894</v>
      </c>
      <c r="L30" s="40">
        <v>0</v>
      </c>
      <c r="M30" s="40">
        <v>829</v>
      </c>
      <c r="N30" s="41">
        <f t="shared" si="9"/>
        <v>18063</v>
      </c>
      <c r="O30" s="40">
        <v>166</v>
      </c>
      <c r="P30" s="18">
        <v>26</v>
      </c>
      <c r="Q30" s="18"/>
      <c r="R30" s="18">
        <f t="shared" si="10"/>
        <v>26</v>
      </c>
      <c r="S30" s="18">
        <v>0</v>
      </c>
      <c r="T30" s="18"/>
      <c r="U30" s="24">
        <f t="shared" si="0"/>
        <v>10340</v>
      </c>
      <c r="V30" s="24">
        <f t="shared" si="1"/>
        <v>6894</v>
      </c>
      <c r="W30" s="24">
        <f t="shared" si="2"/>
        <v>0</v>
      </c>
      <c r="X30" s="24">
        <f t="shared" si="3"/>
        <v>829</v>
      </c>
      <c r="Y30" s="24">
        <f t="shared" si="4"/>
        <v>0</v>
      </c>
      <c r="Z30" s="24"/>
      <c r="AA30" s="26">
        <f t="shared" si="11"/>
        <v>18063</v>
      </c>
      <c r="AB30" s="27">
        <f t="shared" si="5"/>
        <v>1241</v>
      </c>
      <c r="AC30" s="27">
        <f t="shared" si="12"/>
        <v>136</v>
      </c>
      <c r="AD30" s="19">
        <f t="shared" si="6"/>
        <v>1377</v>
      </c>
      <c r="AE30" s="19"/>
      <c r="AF30" s="19">
        <f t="shared" si="7"/>
        <v>16686</v>
      </c>
      <c r="AG30" s="20" t="s">
        <v>35</v>
      </c>
      <c r="AH30" s="58" t="s">
        <v>264</v>
      </c>
      <c r="AI30" s="59" t="s">
        <v>245</v>
      </c>
      <c r="AJ30" s="65"/>
    </row>
    <row r="31" spans="1:36" s="21" customFormat="1" ht="30.75" customHeight="1">
      <c r="A31" s="22">
        <f t="shared" si="8"/>
        <v>21</v>
      </c>
      <c r="B31" s="39" t="s">
        <v>101</v>
      </c>
      <c r="C31" s="29" t="s">
        <v>102</v>
      </c>
      <c r="D31" s="29" t="s">
        <v>103</v>
      </c>
      <c r="E31" s="29" t="s">
        <v>40</v>
      </c>
      <c r="F31" s="35">
        <v>101275611789</v>
      </c>
      <c r="G31" s="29">
        <v>6927802289</v>
      </c>
      <c r="H31" s="32">
        <v>34683</v>
      </c>
      <c r="I31" s="29" t="s">
        <v>230</v>
      </c>
      <c r="J31" s="40">
        <v>10340</v>
      </c>
      <c r="K31" s="40">
        <v>6894</v>
      </c>
      <c r="L31" s="40">
        <v>0</v>
      </c>
      <c r="M31" s="40">
        <v>829</v>
      </c>
      <c r="N31" s="41">
        <f t="shared" si="9"/>
        <v>18063</v>
      </c>
      <c r="O31" s="40">
        <v>166</v>
      </c>
      <c r="P31" s="18">
        <v>24</v>
      </c>
      <c r="Q31" s="18"/>
      <c r="R31" s="18">
        <f t="shared" si="10"/>
        <v>24</v>
      </c>
      <c r="S31" s="18">
        <v>0</v>
      </c>
      <c r="T31" s="18"/>
      <c r="U31" s="24">
        <f t="shared" si="0"/>
        <v>9545</v>
      </c>
      <c r="V31" s="24">
        <f t="shared" si="1"/>
        <v>6364</v>
      </c>
      <c r="W31" s="24">
        <f t="shared" si="2"/>
        <v>0</v>
      </c>
      <c r="X31" s="24">
        <f t="shared" si="3"/>
        <v>765</v>
      </c>
      <c r="Y31" s="24">
        <f t="shared" si="4"/>
        <v>0</v>
      </c>
      <c r="Z31" s="24"/>
      <c r="AA31" s="26">
        <f t="shared" si="11"/>
        <v>16674</v>
      </c>
      <c r="AB31" s="27">
        <f t="shared" si="5"/>
        <v>1145</v>
      </c>
      <c r="AC31" s="27">
        <f t="shared" si="12"/>
        <v>126</v>
      </c>
      <c r="AD31" s="19">
        <f t="shared" si="6"/>
        <v>1271</v>
      </c>
      <c r="AE31" s="19"/>
      <c r="AF31" s="19">
        <f t="shared" si="7"/>
        <v>15403</v>
      </c>
      <c r="AG31" s="20" t="s">
        <v>307</v>
      </c>
      <c r="AH31" s="61" t="s">
        <v>312</v>
      </c>
      <c r="AI31" s="38" t="s">
        <v>313</v>
      </c>
      <c r="AJ31" s="65"/>
    </row>
    <row r="32" spans="1:36" s="21" customFormat="1" ht="30.75" customHeight="1">
      <c r="A32" s="22">
        <f t="shared" si="8"/>
        <v>22</v>
      </c>
      <c r="B32" s="39" t="s">
        <v>104</v>
      </c>
      <c r="C32" s="29" t="s">
        <v>105</v>
      </c>
      <c r="D32" s="29" t="s">
        <v>106</v>
      </c>
      <c r="E32" s="29" t="s">
        <v>40</v>
      </c>
      <c r="F32" s="35">
        <v>100584302193</v>
      </c>
      <c r="G32" s="29">
        <v>6929942150</v>
      </c>
      <c r="H32" s="32">
        <v>34790</v>
      </c>
      <c r="I32" s="29" t="s">
        <v>230</v>
      </c>
      <c r="J32" s="40">
        <v>10340</v>
      </c>
      <c r="K32" s="40">
        <v>6894</v>
      </c>
      <c r="L32" s="40">
        <v>0</v>
      </c>
      <c r="M32" s="40">
        <v>829</v>
      </c>
      <c r="N32" s="41">
        <f t="shared" si="9"/>
        <v>18063</v>
      </c>
      <c r="O32" s="40">
        <v>166</v>
      </c>
      <c r="P32" s="18">
        <v>21</v>
      </c>
      <c r="Q32" s="18"/>
      <c r="R32" s="18">
        <f t="shared" si="10"/>
        <v>21</v>
      </c>
      <c r="S32" s="18">
        <v>0</v>
      </c>
      <c r="T32" s="18"/>
      <c r="U32" s="24">
        <f t="shared" si="0"/>
        <v>8352</v>
      </c>
      <c r="V32" s="24">
        <f t="shared" si="1"/>
        <v>5568</v>
      </c>
      <c r="W32" s="24">
        <f t="shared" si="2"/>
        <v>0</v>
      </c>
      <c r="X32" s="24">
        <f t="shared" si="3"/>
        <v>670</v>
      </c>
      <c r="Y32" s="24">
        <f t="shared" si="4"/>
        <v>0</v>
      </c>
      <c r="Z32" s="24"/>
      <c r="AA32" s="26">
        <f t="shared" si="11"/>
        <v>14590</v>
      </c>
      <c r="AB32" s="27">
        <f t="shared" si="5"/>
        <v>1002</v>
      </c>
      <c r="AC32" s="27">
        <f t="shared" si="12"/>
        <v>110</v>
      </c>
      <c r="AD32" s="19">
        <f t="shared" si="6"/>
        <v>1112</v>
      </c>
      <c r="AE32" s="19"/>
      <c r="AF32" s="19">
        <f t="shared" si="7"/>
        <v>13478</v>
      </c>
      <c r="AG32" s="20" t="s">
        <v>35</v>
      </c>
      <c r="AH32" s="56" t="s">
        <v>265</v>
      </c>
      <c r="AI32" s="57" t="s">
        <v>262</v>
      </c>
      <c r="AJ32" s="65"/>
    </row>
    <row r="33" spans="1:36" s="21" customFormat="1" ht="30.75" customHeight="1">
      <c r="A33" s="22">
        <f t="shared" si="8"/>
        <v>23</v>
      </c>
      <c r="B33" s="39" t="s">
        <v>107</v>
      </c>
      <c r="C33" s="29" t="s">
        <v>108</v>
      </c>
      <c r="D33" s="29" t="s">
        <v>109</v>
      </c>
      <c r="E33" s="29" t="s">
        <v>40</v>
      </c>
      <c r="F33" s="35">
        <v>101440730510</v>
      </c>
      <c r="G33" s="29">
        <v>6928133391</v>
      </c>
      <c r="H33" s="32" t="s">
        <v>237</v>
      </c>
      <c r="I33" s="29" t="s">
        <v>230</v>
      </c>
      <c r="J33" s="40">
        <v>10340</v>
      </c>
      <c r="K33" s="40">
        <v>6894</v>
      </c>
      <c r="L33" s="40">
        <v>0</v>
      </c>
      <c r="M33" s="40">
        <v>829</v>
      </c>
      <c r="N33" s="41">
        <f t="shared" si="9"/>
        <v>18063</v>
      </c>
      <c r="O33" s="40">
        <v>166</v>
      </c>
      <c r="P33" s="18">
        <v>16</v>
      </c>
      <c r="Q33" s="18"/>
      <c r="R33" s="18">
        <f t="shared" si="10"/>
        <v>16</v>
      </c>
      <c r="S33" s="18">
        <v>0</v>
      </c>
      <c r="T33" s="18"/>
      <c r="U33" s="24">
        <f t="shared" si="0"/>
        <v>6363</v>
      </c>
      <c r="V33" s="24">
        <f t="shared" si="1"/>
        <v>4242</v>
      </c>
      <c r="W33" s="24">
        <f t="shared" si="2"/>
        <v>0</v>
      </c>
      <c r="X33" s="24">
        <f t="shared" si="3"/>
        <v>510</v>
      </c>
      <c r="Y33" s="24">
        <f t="shared" si="4"/>
        <v>0</v>
      </c>
      <c r="Z33" s="24"/>
      <c r="AA33" s="26">
        <f t="shared" si="11"/>
        <v>11115</v>
      </c>
      <c r="AB33" s="27">
        <f t="shared" si="5"/>
        <v>764</v>
      </c>
      <c r="AC33" s="27">
        <f t="shared" si="12"/>
        <v>84</v>
      </c>
      <c r="AD33" s="19">
        <f t="shared" si="6"/>
        <v>848</v>
      </c>
      <c r="AE33" s="19"/>
      <c r="AF33" s="19">
        <f t="shared" si="7"/>
        <v>10267</v>
      </c>
      <c r="AG33" s="23" t="s">
        <v>35</v>
      </c>
      <c r="AH33" s="66">
        <v>10120040566</v>
      </c>
      <c r="AI33" s="66" t="s">
        <v>407</v>
      </c>
      <c r="AJ33" s="65"/>
    </row>
    <row r="34" spans="1:36" s="21" customFormat="1" ht="30.75" customHeight="1">
      <c r="A34" s="22">
        <f t="shared" si="8"/>
        <v>24</v>
      </c>
      <c r="B34" s="39" t="s">
        <v>110</v>
      </c>
      <c r="C34" s="29" t="s">
        <v>111</v>
      </c>
      <c r="D34" s="29" t="s">
        <v>112</v>
      </c>
      <c r="E34" s="29" t="s">
        <v>40</v>
      </c>
      <c r="F34" s="35">
        <v>101401209405</v>
      </c>
      <c r="G34" s="29">
        <v>6928672657</v>
      </c>
      <c r="H34" s="32">
        <v>35599</v>
      </c>
      <c r="I34" s="29" t="s">
        <v>230</v>
      </c>
      <c r="J34" s="40">
        <v>10340</v>
      </c>
      <c r="K34" s="40">
        <v>6894</v>
      </c>
      <c r="L34" s="40">
        <v>0</v>
      </c>
      <c r="M34" s="40">
        <v>829</v>
      </c>
      <c r="N34" s="41">
        <f t="shared" si="9"/>
        <v>18063</v>
      </c>
      <c r="O34" s="40">
        <v>166</v>
      </c>
      <c r="P34" s="18">
        <v>25</v>
      </c>
      <c r="Q34" s="18"/>
      <c r="R34" s="18">
        <f t="shared" si="10"/>
        <v>25</v>
      </c>
      <c r="S34" s="18">
        <v>0</v>
      </c>
      <c r="T34" s="18"/>
      <c r="U34" s="24">
        <f t="shared" si="0"/>
        <v>9942</v>
      </c>
      <c r="V34" s="24">
        <f t="shared" si="1"/>
        <v>6629</v>
      </c>
      <c r="W34" s="24">
        <f t="shared" si="2"/>
        <v>0</v>
      </c>
      <c r="X34" s="24">
        <f t="shared" si="3"/>
        <v>797</v>
      </c>
      <c r="Y34" s="24">
        <f t="shared" si="4"/>
        <v>0</v>
      </c>
      <c r="Z34" s="24"/>
      <c r="AA34" s="26">
        <f t="shared" si="11"/>
        <v>17368</v>
      </c>
      <c r="AB34" s="27">
        <f t="shared" si="5"/>
        <v>1193</v>
      </c>
      <c r="AC34" s="27">
        <f t="shared" si="12"/>
        <v>131</v>
      </c>
      <c r="AD34" s="19">
        <f t="shared" si="6"/>
        <v>1324</v>
      </c>
      <c r="AE34" s="19"/>
      <c r="AF34" s="19">
        <f>AA34-AD34</f>
        <v>16044</v>
      </c>
      <c r="AG34" s="20" t="s">
        <v>35</v>
      </c>
      <c r="AH34" s="60" t="s">
        <v>266</v>
      </c>
      <c r="AI34" s="59" t="s">
        <v>245</v>
      </c>
      <c r="AJ34" s="65"/>
    </row>
    <row r="35" spans="1:36" s="21" customFormat="1" ht="30.75" customHeight="1">
      <c r="A35" s="22">
        <f t="shared" si="8"/>
        <v>25</v>
      </c>
      <c r="B35" s="39" t="s">
        <v>113</v>
      </c>
      <c r="C35" s="29" t="s">
        <v>114</v>
      </c>
      <c r="D35" s="29" t="s">
        <v>115</v>
      </c>
      <c r="E35" s="29" t="s">
        <v>40</v>
      </c>
      <c r="F35" s="35">
        <v>101559063518</v>
      </c>
      <c r="G35" s="29">
        <v>6929850016</v>
      </c>
      <c r="H35" s="32" t="s">
        <v>238</v>
      </c>
      <c r="I35" s="29" t="s">
        <v>230</v>
      </c>
      <c r="J35" s="40">
        <v>10340</v>
      </c>
      <c r="K35" s="40">
        <v>6894</v>
      </c>
      <c r="L35" s="40">
        <v>0</v>
      </c>
      <c r="M35" s="40">
        <v>829</v>
      </c>
      <c r="N35" s="41">
        <f t="shared" si="9"/>
        <v>18063</v>
      </c>
      <c r="O35" s="40">
        <v>166</v>
      </c>
      <c r="P35" s="18">
        <v>20</v>
      </c>
      <c r="Q35" s="18"/>
      <c r="R35" s="18">
        <f t="shared" si="10"/>
        <v>20</v>
      </c>
      <c r="S35" s="18">
        <v>0</v>
      </c>
      <c r="T35" s="18"/>
      <c r="U35" s="24">
        <f t="shared" si="0"/>
        <v>7954</v>
      </c>
      <c r="V35" s="24">
        <f t="shared" si="1"/>
        <v>5303</v>
      </c>
      <c r="W35" s="24">
        <f t="shared" si="2"/>
        <v>0</v>
      </c>
      <c r="X35" s="24">
        <f t="shared" si="3"/>
        <v>638</v>
      </c>
      <c r="Y35" s="24">
        <f t="shared" si="4"/>
        <v>0</v>
      </c>
      <c r="Z35" s="24"/>
      <c r="AA35" s="26">
        <f t="shared" si="11"/>
        <v>13895</v>
      </c>
      <c r="AB35" s="27">
        <f t="shared" si="5"/>
        <v>954</v>
      </c>
      <c r="AC35" s="27">
        <f t="shared" si="12"/>
        <v>105</v>
      </c>
      <c r="AD35" s="19">
        <f t="shared" si="6"/>
        <v>1059</v>
      </c>
      <c r="AE35" s="19"/>
      <c r="AF35" s="19">
        <f t="shared" ref="AF35:AF75" si="13">AA35-AD35</f>
        <v>12836</v>
      </c>
      <c r="AG35" s="20" t="s">
        <v>35</v>
      </c>
      <c r="AH35" s="60" t="s">
        <v>267</v>
      </c>
      <c r="AI35" s="57" t="s">
        <v>245</v>
      </c>
      <c r="AJ35" s="65"/>
    </row>
    <row r="36" spans="1:36" s="21" customFormat="1" ht="30.75" customHeight="1">
      <c r="A36" s="22">
        <f t="shared" si="8"/>
        <v>26</v>
      </c>
      <c r="B36" s="39" t="s">
        <v>116</v>
      </c>
      <c r="C36" s="29" t="s">
        <v>117</v>
      </c>
      <c r="D36" s="29" t="s">
        <v>118</v>
      </c>
      <c r="E36" s="29" t="s">
        <v>40</v>
      </c>
      <c r="F36" s="34">
        <v>101583489168</v>
      </c>
      <c r="G36" s="29">
        <v>6930062641</v>
      </c>
      <c r="H36" s="32">
        <v>36331</v>
      </c>
      <c r="I36" s="29" t="s">
        <v>230</v>
      </c>
      <c r="J36" s="40">
        <v>10340</v>
      </c>
      <c r="K36" s="40">
        <v>6894</v>
      </c>
      <c r="L36" s="40">
        <v>0</v>
      </c>
      <c r="M36" s="40">
        <v>829</v>
      </c>
      <c r="N36" s="41">
        <f t="shared" si="9"/>
        <v>18063</v>
      </c>
      <c r="O36" s="40">
        <v>166</v>
      </c>
      <c r="P36" s="18">
        <v>26</v>
      </c>
      <c r="Q36" s="18"/>
      <c r="R36" s="18">
        <f t="shared" si="10"/>
        <v>26</v>
      </c>
      <c r="S36" s="18">
        <v>0</v>
      </c>
      <c r="T36" s="18"/>
      <c r="U36" s="24">
        <f t="shared" si="0"/>
        <v>10340</v>
      </c>
      <c r="V36" s="24">
        <f t="shared" si="1"/>
        <v>6894</v>
      </c>
      <c r="W36" s="24">
        <f t="shared" si="2"/>
        <v>0</v>
      </c>
      <c r="X36" s="24">
        <f t="shared" si="3"/>
        <v>829</v>
      </c>
      <c r="Y36" s="24">
        <f t="shared" si="4"/>
        <v>0</v>
      </c>
      <c r="Z36" s="24"/>
      <c r="AA36" s="26">
        <f t="shared" si="11"/>
        <v>18063</v>
      </c>
      <c r="AB36" s="27">
        <f t="shared" si="5"/>
        <v>1241</v>
      </c>
      <c r="AC36" s="27">
        <f t="shared" si="12"/>
        <v>136</v>
      </c>
      <c r="AD36" s="19">
        <f t="shared" si="6"/>
        <v>1377</v>
      </c>
      <c r="AE36" s="19"/>
      <c r="AF36" s="19">
        <f t="shared" si="13"/>
        <v>16686</v>
      </c>
      <c r="AG36" s="20" t="s">
        <v>35</v>
      </c>
      <c r="AH36" s="56" t="s">
        <v>268</v>
      </c>
      <c r="AI36" s="57" t="s">
        <v>245</v>
      </c>
      <c r="AJ36" s="65"/>
    </row>
    <row r="37" spans="1:36" s="21" customFormat="1" ht="30.75" customHeight="1">
      <c r="A37" s="22">
        <f t="shared" si="8"/>
        <v>27</v>
      </c>
      <c r="B37" s="39" t="s">
        <v>119</v>
      </c>
      <c r="C37" s="29" t="s">
        <v>120</v>
      </c>
      <c r="D37" s="29" t="s">
        <v>121</v>
      </c>
      <c r="E37" s="29" t="s">
        <v>40</v>
      </c>
      <c r="F37" s="35">
        <v>101494095777</v>
      </c>
      <c r="G37" s="29">
        <v>6930525227</v>
      </c>
      <c r="H37" s="32">
        <v>33970</v>
      </c>
      <c r="I37" s="29" t="s">
        <v>230</v>
      </c>
      <c r="J37" s="40">
        <v>10340</v>
      </c>
      <c r="K37" s="40">
        <v>6894</v>
      </c>
      <c r="L37" s="40">
        <v>0</v>
      </c>
      <c r="M37" s="40">
        <v>829</v>
      </c>
      <c r="N37" s="41">
        <f t="shared" si="9"/>
        <v>18063</v>
      </c>
      <c r="O37" s="40">
        <v>166</v>
      </c>
      <c r="P37" s="18">
        <v>25</v>
      </c>
      <c r="Q37" s="18"/>
      <c r="R37" s="18">
        <f t="shared" si="10"/>
        <v>25</v>
      </c>
      <c r="S37" s="18">
        <v>0</v>
      </c>
      <c r="T37" s="18"/>
      <c r="U37" s="24">
        <f t="shared" si="0"/>
        <v>9942</v>
      </c>
      <c r="V37" s="24">
        <f t="shared" si="1"/>
        <v>6629</v>
      </c>
      <c r="W37" s="24">
        <f t="shared" si="2"/>
        <v>0</v>
      </c>
      <c r="X37" s="24">
        <f t="shared" si="3"/>
        <v>797</v>
      </c>
      <c r="Y37" s="24">
        <f t="shared" si="4"/>
        <v>0</v>
      </c>
      <c r="Z37" s="24"/>
      <c r="AA37" s="26">
        <f t="shared" si="11"/>
        <v>17368</v>
      </c>
      <c r="AB37" s="27">
        <f t="shared" si="5"/>
        <v>1193</v>
      </c>
      <c r="AC37" s="27">
        <f t="shared" si="12"/>
        <v>131</v>
      </c>
      <c r="AD37" s="19">
        <f t="shared" si="6"/>
        <v>1324</v>
      </c>
      <c r="AE37" s="19"/>
      <c r="AF37" s="19">
        <f t="shared" si="13"/>
        <v>16044</v>
      </c>
      <c r="AG37" s="20" t="s">
        <v>35</v>
      </c>
      <c r="AH37" s="58" t="s">
        <v>269</v>
      </c>
      <c r="AI37" s="59" t="s">
        <v>245</v>
      </c>
      <c r="AJ37" s="65"/>
    </row>
    <row r="38" spans="1:36" s="21" customFormat="1" ht="30.75" customHeight="1">
      <c r="A38" s="22">
        <f t="shared" si="8"/>
        <v>28</v>
      </c>
      <c r="B38" s="39" t="s">
        <v>122</v>
      </c>
      <c r="C38" s="29" t="s">
        <v>123</v>
      </c>
      <c r="D38" s="29" t="s">
        <v>124</v>
      </c>
      <c r="E38" s="29" t="s">
        <v>40</v>
      </c>
      <c r="F38" s="35">
        <v>101141661019</v>
      </c>
      <c r="G38" s="29">
        <v>6927036875</v>
      </c>
      <c r="H38" s="32">
        <v>29587</v>
      </c>
      <c r="I38" s="29" t="s">
        <v>230</v>
      </c>
      <c r="J38" s="40">
        <v>10340</v>
      </c>
      <c r="K38" s="40">
        <v>6894</v>
      </c>
      <c r="L38" s="40">
        <v>0</v>
      </c>
      <c r="M38" s="40">
        <v>829</v>
      </c>
      <c r="N38" s="41">
        <f t="shared" si="9"/>
        <v>18063</v>
      </c>
      <c r="O38" s="40">
        <v>166</v>
      </c>
      <c r="P38" s="18">
        <v>21</v>
      </c>
      <c r="Q38" s="18"/>
      <c r="R38" s="18">
        <f t="shared" si="10"/>
        <v>21</v>
      </c>
      <c r="S38" s="18">
        <v>0</v>
      </c>
      <c r="T38" s="18"/>
      <c r="U38" s="24">
        <f t="shared" si="0"/>
        <v>8352</v>
      </c>
      <c r="V38" s="24">
        <f t="shared" si="1"/>
        <v>5568</v>
      </c>
      <c r="W38" s="24">
        <f t="shared" si="2"/>
        <v>0</v>
      </c>
      <c r="X38" s="24">
        <f t="shared" si="3"/>
        <v>670</v>
      </c>
      <c r="Y38" s="24">
        <f t="shared" si="4"/>
        <v>0</v>
      </c>
      <c r="Z38" s="24"/>
      <c r="AA38" s="26">
        <f t="shared" si="11"/>
        <v>14590</v>
      </c>
      <c r="AB38" s="27">
        <f t="shared" si="5"/>
        <v>1002</v>
      </c>
      <c r="AC38" s="27">
        <f t="shared" si="12"/>
        <v>110</v>
      </c>
      <c r="AD38" s="19">
        <f t="shared" si="6"/>
        <v>1112</v>
      </c>
      <c r="AE38" s="19"/>
      <c r="AF38" s="19">
        <f t="shared" si="13"/>
        <v>13478</v>
      </c>
      <c r="AG38" s="23" t="s">
        <v>18</v>
      </c>
      <c r="AH38" s="62" t="s">
        <v>314</v>
      </c>
      <c r="AI38" s="63" t="s">
        <v>262</v>
      </c>
      <c r="AJ38" s="65"/>
    </row>
    <row r="39" spans="1:36" s="21" customFormat="1" ht="30.75" customHeight="1">
      <c r="A39" s="22">
        <f t="shared" si="8"/>
        <v>29</v>
      </c>
      <c r="B39" s="39" t="s">
        <v>125</v>
      </c>
      <c r="C39" s="29" t="s">
        <v>105</v>
      </c>
      <c r="D39" s="29" t="s">
        <v>126</v>
      </c>
      <c r="E39" s="29" t="s">
        <v>40</v>
      </c>
      <c r="F39" s="35">
        <v>101570684320</v>
      </c>
      <c r="G39" s="29">
        <v>6930403252</v>
      </c>
      <c r="H39" s="32">
        <v>36363</v>
      </c>
      <c r="I39" s="29" t="s">
        <v>230</v>
      </c>
      <c r="J39" s="40">
        <v>10340</v>
      </c>
      <c r="K39" s="40">
        <v>6894</v>
      </c>
      <c r="L39" s="40">
        <v>0</v>
      </c>
      <c r="M39" s="40">
        <v>829</v>
      </c>
      <c r="N39" s="41">
        <f t="shared" si="9"/>
        <v>18063</v>
      </c>
      <c r="O39" s="40">
        <v>166</v>
      </c>
      <c r="P39" s="18">
        <v>26</v>
      </c>
      <c r="Q39" s="18"/>
      <c r="R39" s="18">
        <f t="shared" si="10"/>
        <v>26</v>
      </c>
      <c r="S39" s="18">
        <v>0</v>
      </c>
      <c r="T39" s="18"/>
      <c r="U39" s="24">
        <f t="shared" si="0"/>
        <v>10340</v>
      </c>
      <c r="V39" s="24">
        <f t="shared" si="1"/>
        <v>6894</v>
      </c>
      <c r="W39" s="24">
        <f t="shared" si="2"/>
        <v>0</v>
      </c>
      <c r="X39" s="24">
        <f t="shared" si="3"/>
        <v>829</v>
      </c>
      <c r="Y39" s="24">
        <f t="shared" si="4"/>
        <v>0</v>
      </c>
      <c r="Z39" s="24"/>
      <c r="AA39" s="26">
        <f t="shared" si="11"/>
        <v>18063</v>
      </c>
      <c r="AB39" s="27">
        <f t="shared" si="5"/>
        <v>1241</v>
      </c>
      <c r="AC39" s="27">
        <f t="shared" si="12"/>
        <v>136</v>
      </c>
      <c r="AD39" s="19">
        <f t="shared" si="6"/>
        <v>1377</v>
      </c>
      <c r="AE39" s="19"/>
      <c r="AF39" s="19">
        <f t="shared" si="13"/>
        <v>16686</v>
      </c>
      <c r="AG39" s="20" t="s">
        <v>35</v>
      </c>
      <c r="AH39" s="56" t="s">
        <v>270</v>
      </c>
      <c r="AI39" s="59" t="s">
        <v>271</v>
      </c>
      <c r="AJ39" s="65"/>
    </row>
    <row r="40" spans="1:36" s="21" customFormat="1" ht="30.75" customHeight="1">
      <c r="A40" s="22">
        <f t="shared" si="8"/>
        <v>30</v>
      </c>
      <c r="B40" s="39" t="s">
        <v>127</v>
      </c>
      <c r="C40" s="29" t="s">
        <v>128</v>
      </c>
      <c r="D40" s="29" t="s">
        <v>129</v>
      </c>
      <c r="E40" s="29" t="s">
        <v>40</v>
      </c>
      <c r="F40" s="35">
        <v>101380402514</v>
      </c>
      <c r="G40" s="29">
        <v>6927527507</v>
      </c>
      <c r="H40" s="32">
        <v>34718</v>
      </c>
      <c r="I40" s="29" t="s">
        <v>230</v>
      </c>
      <c r="J40" s="40">
        <v>10340</v>
      </c>
      <c r="K40" s="40">
        <v>6894</v>
      </c>
      <c r="L40" s="40">
        <v>0</v>
      </c>
      <c r="M40" s="40">
        <v>829</v>
      </c>
      <c r="N40" s="41">
        <f t="shared" si="9"/>
        <v>18063</v>
      </c>
      <c r="O40" s="40">
        <v>166</v>
      </c>
      <c r="P40" s="18">
        <v>26</v>
      </c>
      <c r="Q40" s="18"/>
      <c r="R40" s="18">
        <f t="shared" si="10"/>
        <v>26</v>
      </c>
      <c r="S40" s="18">
        <v>0</v>
      </c>
      <c r="T40" s="18"/>
      <c r="U40" s="24">
        <f t="shared" si="0"/>
        <v>10340</v>
      </c>
      <c r="V40" s="24">
        <f t="shared" si="1"/>
        <v>6894</v>
      </c>
      <c r="W40" s="24">
        <f t="shared" si="2"/>
        <v>0</v>
      </c>
      <c r="X40" s="24">
        <f t="shared" si="3"/>
        <v>829</v>
      </c>
      <c r="Y40" s="24">
        <f t="shared" si="4"/>
        <v>0</v>
      </c>
      <c r="Z40" s="24"/>
      <c r="AA40" s="26">
        <f t="shared" si="11"/>
        <v>18063</v>
      </c>
      <c r="AB40" s="27">
        <f t="shared" si="5"/>
        <v>1241</v>
      </c>
      <c r="AC40" s="27">
        <f t="shared" si="12"/>
        <v>136</v>
      </c>
      <c r="AD40" s="19">
        <f t="shared" si="6"/>
        <v>1377</v>
      </c>
      <c r="AE40" s="19"/>
      <c r="AF40" s="19">
        <f t="shared" si="13"/>
        <v>16686</v>
      </c>
      <c r="AG40" s="20" t="s">
        <v>304</v>
      </c>
      <c r="AH40" s="56" t="s">
        <v>272</v>
      </c>
      <c r="AI40" s="57" t="s">
        <v>273</v>
      </c>
      <c r="AJ40" s="65"/>
    </row>
    <row r="41" spans="1:36" s="21" customFormat="1" ht="30.75" customHeight="1">
      <c r="A41" s="22">
        <f t="shared" si="8"/>
        <v>31</v>
      </c>
      <c r="B41" s="39" t="s">
        <v>130</v>
      </c>
      <c r="C41" s="29" t="s">
        <v>131</v>
      </c>
      <c r="D41" s="29" t="s">
        <v>132</v>
      </c>
      <c r="E41" s="29" t="s">
        <v>40</v>
      </c>
      <c r="F41" s="35">
        <v>101618901696</v>
      </c>
      <c r="G41" s="29">
        <v>6930468398</v>
      </c>
      <c r="H41" s="32">
        <v>35856</v>
      </c>
      <c r="I41" s="29" t="s">
        <v>230</v>
      </c>
      <c r="J41" s="40">
        <v>10340</v>
      </c>
      <c r="K41" s="40">
        <v>6894</v>
      </c>
      <c r="L41" s="40">
        <v>0</v>
      </c>
      <c r="M41" s="40">
        <v>829</v>
      </c>
      <c r="N41" s="41">
        <f t="shared" si="9"/>
        <v>18063</v>
      </c>
      <c r="O41" s="40">
        <v>166</v>
      </c>
      <c r="P41" s="18">
        <v>24</v>
      </c>
      <c r="Q41" s="18"/>
      <c r="R41" s="18">
        <f t="shared" si="10"/>
        <v>24</v>
      </c>
      <c r="S41" s="18">
        <v>0</v>
      </c>
      <c r="T41" s="18"/>
      <c r="U41" s="24">
        <f t="shared" si="0"/>
        <v>9545</v>
      </c>
      <c r="V41" s="24">
        <f t="shared" si="1"/>
        <v>6364</v>
      </c>
      <c r="W41" s="24">
        <f t="shared" si="2"/>
        <v>0</v>
      </c>
      <c r="X41" s="24">
        <f t="shared" si="3"/>
        <v>765</v>
      </c>
      <c r="Y41" s="24">
        <f t="shared" si="4"/>
        <v>0</v>
      </c>
      <c r="Z41" s="24"/>
      <c r="AA41" s="26">
        <f t="shared" si="11"/>
        <v>16674</v>
      </c>
      <c r="AB41" s="27">
        <f t="shared" si="5"/>
        <v>1145</v>
      </c>
      <c r="AC41" s="27">
        <f t="shared" si="12"/>
        <v>126</v>
      </c>
      <c r="AD41" s="19">
        <f t="shared" si="6"/>
        <v>1271</v>
      </c>
      <c r="AE41" s="19"/>
      <c r="AF41" s="19">
        <f t="shared" si="13"/>
        <v>15403</v>
      </c>
      <c r="AG41" s="23" t="s">
        <v>35</v>
      </c>
      <c r="AH41" s="66">
        <v>10128631018</v>
      </c>
      <c r="AI41" s="66" t="s">
        <v>262</v>
      </c>
      <c r="AJ41" s="65"/>
    </row>
    <row r="42" spans="1:36" s="21" customFormat="1" ht="30.75" customHeight="1">
      <c r="A42" s="22">
        <f t="shared" si="8"/>
        <v>32</v>
      </c>
      <c r="B42" s="39" t="s">
        <v>133</v>
      </c>
      <c r="C42" s="29" t="s">
        <v>134</v>
      </c>
      <c r="D42" s="29" t="s">
        <v>135</v>
      </c>
      <c r="E42" s="29" t="s">
        <v>40</v>
      </c>
      <c r="F42" s="35">
        <v>101583489147</v>
      </c>
      <c r="G42" s="29">
        <v>6928133457</v>
      </c>
      <c r="H42" s="32">
        <v>36155</v>
      </c>
      <c r="I42" s="29" t="s">
        <v>230</v>
      </c>
      <c r="J42" s="40">
        <v>10340</v>
      </c>
      <c r="K42" s="40">
        <v>6894</v>
      </c>
      <c r="L42" s="40">
        <v>0</v>
      </c>
      <c r="M42" s="40">
        <v>829</v>
      </c>
      <c r="N42" s="41">
        <f t="shared" si="9"/>
        <v>18063</v>
      </c>
      <c r="O42" s="40">
        <v>166</v>
      </c>
      <c r="P42" s="18">
        <v>26</v>
      </c>
      <c r="Q42" s="18"/>
      <c r="R42" s="18">
        <f t="shared" si="10"/>
        <v>26</v>
      </c>
      <c r="S42" s="18">
        <v>0</v>
      </c>
      <c r="T42" s="18"/>
      <c r="U42" s="24">
        <f t="shared" si="0"/>
        <v>10340</v>
      </c>
      <c r="V42" s="24">
        <f t="shared" si="1"/>
        <v>6894</v>
      </c>
      <c r="W42" s="24">
        <f t="shared" si="2"/>
        <v>0</v>
      </c>
      <c r="X42" s="24">
        <f t="shared" si="3"/>
        <v>829</v>
      </c>
      <c r="Y42" s="24">
        <f t="shared" si="4"/>
        <v>0</v>
      </c>
      <c r="Z42" s="24"/>
      <c r="AA42" s="26">
        <f t="shared" si="11"/>
        <v>18063</v>
      </c>
      <c r="AB42" s="27">
        <f t="shared" si="5"/>
        <v>1241</v>
      </c>
      <c r="AC42" s="27">
        <f t="shared" si="12"/>
        <v>136</v>
      </c>
      <c r="AD42" s="19">
        <f t="shared" si="6"/>
        <v>1377</v>
      </c>
      <c r="AE42" s="19"/>
      <c r="AF42" s="19">
        <f t="shared" si="13"/>
        <v>16686</v>
      </c>
      <c r="AG42" s="20" t="s">
        <v>35</v>
      </c>
      <c r="AH42" s="60" t="s">
        <v>274</v>
      </c>
      <c r="AI42" s="59" t="s">
        <v>245</v>
      </c>
      <c r="AJ42" s="65"/>
    </row>
    <row r="43" spans="1:36" s="21" customFormat="1" ht="30.75" customHeight="1">
      <c r="A43" s="22">
        <f t="shared" si="8"/>
        <v>33</v>
      </c>
      <c r="B43" s="39" t="s">
        <v>136</v>
      </c>
      <c r="C43" s="29" t="s">
        <v>137</v>
      </c>
      <c r="D43" s="29" t="s">
        <v>138</v>
      </c>
      <c r="E43" s="29" t="s">
        <v>40</v>
      </c>
      <c r="F43" s="35">
        <v>101618901114</v>
      </c>
      <c r="G43" s="29">
        <v>6930526519</v>
      </c>
      <c r="H43" s="32">
        <v>30878</v>
      </c>
      <c r="I43" s="29" t="s">
        <v>230</v>
      </c>
      <c r="J43" s="40">
        <v>10340</v>
      </c>
      <c r="K43" s="40">
        <v>6894</v>
      </c>
      <c r="L43" s="40">
        <v>0</v>
      </c>
      <c r="M43" s="40">
        <v>829</v>
      </c>
      <c r="N43" s="41">
        <f t="shared" si="9"/>
        <v>18063</v>
      </c>
      <c r="O43" s="40">
        <v>166</v>
      </c>
      <c r="P43" s="18">
        <v>24</v>
      </c>
      <c r="Q43" s="18"/>
      <c r="R43" s="18">
        <f t="shared" si="10"/>
        <v>24</v>
      </c>
      <c r="S43" s="18">
        <v>0</v>
      </c>
      <c r="T43" s="18"/>
      <c r="U43" s="24">
        <f>ROUND(J43/$D$4*R43,0)</f>
        <v>9545</v>
      </c>
      <c r="V43" s="24">
        <f t="shared" si="1"/>
        <v>6364</v>
      </c>
      <c r="W43" s="24">
        <f t="shared" si="2"/>
        <v>0</v>
      </c>
      <c r="X43" s="24">
        <f t="shared" si="3"/>
        <v>765</v>
      </c>
      <c r="Y43" s="24">
        <f t="shared" si="4"/>
        <v>0</v>
      </c>
      <c r="Z43" s="24"/>
      <c r="AA43" s="26">
        <f t="shared" si="11"/>
        <v>16674</v>
      </c>
      <c r="AB43" s="27">
        <f t="shared" si="5"/>
        <v>1145</v>
      </c>
      <c r="AC43" s="27">
        <f t="shared" si="12"/>
        <v>126</v>
      </c>
      <c r="AD43" s="19">
        <f t="shared" si="6"/>
        <v>1271</v>
      </c>
      <c r="AE43" s="19"/>
      <c r="AF43" s="19">
        <f t="shared" si="13"/>
        <v>15403</v>
      </c>
      <c r="AG43" s="20" t="s">
        <v>35</v>
      </c>
      <c r="AH43" s="58" t="s">
        <v>275</v>
      </c>
      <c r="AI43" s="59" t="s">
        <v>245</v>
      </c>
      <c r="AJ43" s="65"/>
    </row>
    <row r="44" spans="1:36" s="21" customFormat="1" ht="30.75" customHeight="1">
      <c r="A44" s="22">
        <f t="shared" si="8"/>
        <v>34</v>
      </c>
      <c r="B44" s="39" t="s">
        <v>139</v>
      </c>
      <c r="C44" s="29" t="s">
        <v>140</v>
      </c>
      <c r="D44" s="29" t="s">
        <v>141</v>
      </c>
      <c r="E44" s="29" t="s">
        <v>40</v>
      </c>
      <c r="F44" s="34">
        <v>101546002812</v>
      </c>
      <c r="G44" s="29">
        <v>6930780297</v>
      </c>
      <c r="H44" s="32">
        <v>36826</v>
      </c>
      <c r="I44" s="29" t="s">
        <v>230</v>
      </c>
      <c r="J44" s="40">
        <v>10340</v>
      </c>
      <c r="K44" s="40">
        <v>6894</v>
      </c>
      <c r="L44" s="40">
        <v>0</v>
      </c>
      <c r="M44" s="40">
        <v>829</v>
      </c>
      <c r="N44" s="41">
        <f t="shared" si="9"/>
        <v>18063</v>
      </c>
      <c r="O44" s="40">
        <v>166</v>
      </c>
      <c r="P44" s="18">
        <v>25</v>
      </c>
      <c r="Q44" s="18"/>
      <c r="R44" s="18">
        <f t="shared" si="10"/>
        <v>25</v>
      </c>
      <c r="S44" s="18">
        <v>0</v>
      </c>
      <c r="T44" s="18"/>
      <c r="U44" s="24">
        <f t="shared" ref="U44:U75" si="14">ROUND(J44/$D$4*R44,0)</f>
        <v>9942</v>
      </c>
      <c r="V44" s="24">
        <f t="shared" si="1"/>
        <v>6629</v>
      </c>
      <c r="W44" s="24">
        <f t="shared" si="2"/>
        <v>0</v>
      </c>
      <c r="X44" s="24">
        <f t="shared" si="3"/>
        <v>797</v>
      </c>
      <c r="Y44" s="24">
        <f t="shared" si="4"/>
        <v>0</v>
      </c>
      <c r="Z44" s="24"/>
      <c r="AA44" s="26">
        <f t="shared" si="11"/>
        <v>17368</v>
      </c>
      <c r="AB44" s="27">
        <f t="shared" si="5"/>
        <v>1193</v>
      </c>
      <c r="AC44" s="27">
        <f t="shared" si="12"/>
        <v>131</v>
      </c>
      <c r="AD44" s="19">
        <f t="shared" si="6"/>
        <v>1324</v>
      </c>
      <c r="AE44" s="19"/>
      <c r="AF44" s="19">
        <f t="shared" si="13"/>
        <v>16044</v>
      </c>
      <c r="AG44" s="20" t="s">
        <v>35</v>
      </c>
      <c r="AH44" s="56" t="s">
        <v>276</v>
      </c>
      <c r="AI44" s="59" t="s">
        <v>245</v>
      </c>
      <c r="AJ44" s="65"/>
    </row>
    <row r="45" spans="1:36" s="21" customFormat="1" ht="30.75" customHeight="1">
      <c r="A45" s="22">
        <f t="shared" si="8"/>
        <v>35</v>
      </c>
      <c r="B45" s="39" t="s">
        <v>142</v>
      </c>
      <c r="C45" s="29" t="s">
        <v>143</v>
      </c>
      <c r="D45" s="29" t="s">
        <v>144</v>
      </c>
      <c r="E45" s="29" t="s">
        <v>40</v>
      </c>
      <c r="F45" s="35">
        <v>101290835891</v>
      </c>
      <c r="G45" s="29">
        <v>6927802977</v>
      </c>
      <c r="H45" s="32">
        <v>32509</v>
      </c>
      <c r="I45" s="29" t="s">
        <v>230</v>
      </c>
      <c r="J45" s="40">
        <v>10340</v>
      </c>
      <c r="K45" s="40">
        <v>6894</v>
      </c>
      <c r="L45" s="40">
        <v>0</v>
      </c>
      <c r="M45" s="40">
        <v>829</v>
      </c>
      <c r="N45" s="41">
        <f t="shared" si="9"/>
        <v>18063</v>
      </c>
      <c r="O45" s="40">
        <v>166</v>
      </c>
      <c r="P45" s="18">
        <v>24</v>
      </c>
      <c r="Q45" s="18"/>
      <c r="R45" s="18">
        <f t="shared" si="10"/>
        <v>24</v>
      </c>
      <c r="S45" s="18">
        <v>0</v>
      </c>
      <c r="T45" s="18"/>
      <c r="U45" s="24">
        <f t="shared" si="14"/>
        <v>9545</v>
      </c>
      <c r="V45" s="24">
        <f t="shared" si="1"/>
        <v>6364</v>
      </c>
      <c r="W45" s="24">
        <f t="shared" si="2"/>
        <v>0</v>
      </c>
      <c r="X45" s="24">
        <f t="shared" si="3"/>
        <v>765</v>
      </c>
      <c r="Y45" s="24">
        <f t="shared" si="4"/>
        <v>0</v>
      </c>
      <c r="Z45" s="24"/>
      <c r="AA45" s="26">
        <f t="shared" si="11"/>
        <v>16674</v>
      </c>
      <c r="AB45" s="27">
        <f t="shared" si="5"/>
        <v>1145</v>
      </c>
      <c r="AC45" s="27">
        <f t="shared" si="12"/>
        <v>126</v>
      </c>
      <c r="AD45" s="19">
        <f t="shared" si="6"/>
        <v>1271</v>
      </c>
      <c r="AE45" s="19"/>
      <c r="AF45" s="19">
        <f t="shared" si="13"/>
        <v>15403</v>
      </c>
      <c r="AG45" s="20" t="s">
        <v>304</v>
      </c>
      <c r="AH45" s="57" t="s">
        <v>277</v>
      </c>
      <c r="AI45" s="57" t="s">
        <v>278</v>
      </c>
      <c r="AJ45" s="65"/>
    </row>
    <row r="46" spans="1:36" s="21" customFormat="1" ht="30.75" customHeight="1">
      <c r="A46" s="22">
        <f t="shared" si="8"/>
        <v>36</v>
      </c>
      <c r="B46" s="39" t="s">
        <v>145</v>
      </c>
      <c r="C46" s="29" t="s">
        <v>146</v>
      </c>
      <c r="D46" s="29" t="s">
        <v>147</v>
      </c>
      <c r="E46" s="29" t="s">
        <v>40</v>
      </c>
      <c r="F46" s="35">
        <v>101691865850</v>
      </c>
      <c r="G46" s="29">
        <v>6931139182</v>
      </c>
      <c r="H46" s="32" t="s">
        <v>239</v>
      </c>
      <c r="I46" s="29" t="s">
        <v>230</v>
      </c>
      <c r="J46" s="40">
        <v>10340</v>
      </c>
      <c r="K46" s="40">
        <v>6894</v>
      </c>
      <c r="L46" s="40">
        <v>0</v>
      </c>
      <c r="M46" s="40">
        <v>829</v>
      </c>
      <c r="N46" s="41">
        <f t="shared" si="9"/>
        <v>18063</v>
      </c>
      <c r="O46" s="40">
        <v>166</v>
      </c>
      <c r="P46" s="18">
        <v>17</v>
      </c>
      <c r="Q46" s="18"/>
      <c r="R46" s="18">
        <f t="shared" si="10"/>
        <v>17</v>
      </c>
      <c r="S46" s="18">
        <v>0</v>
      </c>
      <c r="T46" s="18"/>
      <c r="U46" s="24">
        <f t="shared" si="14"/>
        <v>6761</v>
      </c>
      <c r="V46" s="24">
        <f t="shared" si="1"/>
        <v>4508</v>
      </c>
      <c r="W46" s="24">
        <f t="shared" si="2"/>
        <v>0</v>
      </c>
      <c r="X46" s="24">
        <f t="shared" si="3"/>
        <v>542</v>
      </c>
      <c r="Y46" s="24">
        <f t="shared" si="4"/>
        <v>0</v>
      </c>
      <c r="Z46" s="24"/>
      <c r="AA46" s="26">
        <f t="shared" si="11"/>
        <v>11811</v>
      </c>
      <c r="AB46" s="27">
        <f t="shared" si="5"/>
        <v>811</v>
      </c>
      <c r="AC46" s="27">
        <f t="shared" si="12"/>
        <v>89</v>
      </c>
      <c r="AD46" s="19">
        <f t="shared" si="6"/>
        <v>900</v>
      </c>
      <c r="AE46" s="19"/>
      <c r="AF46" s="19">
        <f t="shared" si="13"/>
        <v>10911</v>
      </c>
      <c r="AG46" s="23" t="s">
        <v>305</v>
      </c>
      <c r="AH46" s="57" t="s">
        <v>279</v>
      </c>
      <c r="AI46" s="57" t="s">
        <v>255</v>
      </c>
      <c r="AJ46" s="65"/>
    </row>
    <row r="47" spans="1:36" s="21" customFormat="1" ht="30.75" customHeight="1">
      <c r="A47" s="22">
        <f t="shared" si="8"/>
        <v>37</v>
      </c>
      <c r="B47" s="39" t="s">
        <v>148</v>
      </c>
      <c r="C47" s="29" t="s">
        <v>149</v>
      </c>
      <c r="D47" s="29" t="s">
        <v>150</v>
      </c>
      <c r="E47" s="29" t="s">
        <v>40</v>
      </c>
      <c r="F47" s="34">
        <v>101213576018</v>
      </c>
      <c r="G47" s="29">
        <v>6927376859</v>
      </c>
      <c r="H47" s="32">
        <v>32509</v>
      </c>
      <c r="I47" s="29" t="s">
        <v>230</v>
      </c>
      <c r="J47" s="40">
        <v>10340</v>
      </c>
      <c r="K47" s="40">
        <v>6894</v>
      </c>
      <c r="L47" s="40">
        <v>0</v>
      </c>
      <c r="M47" s="40">
        <v>829</v>
      </c>
      <c r="N47" s="41">
        <f t="shared" si="9"/>
        <v>18063</v>
      </c>
      <c r="O47" s="40">
        <v>166</v>
      </c>
      <c r="P47" s="18">
        <v>26</v>
      </c>
      <c r="Q47" s="18"/>
      <c r="R47" s="18">
        <f t="shared" si="10"/>
        <v>26</v>
      </c>
      <c r="S47" s="18">
        <v>0</v>
      </c>
      <c r="T47" s="18"/>
      <c r="U47" s="24">
        <f t="shared" si="14"/>
        <v>10340</v>
      </c>
      <c r="V47" s="24">
        <f t="shared" si="1"/>
        <v>6894</v>
      </c>
      <c r="W47" s="24">
        <f t="shared" si="2"/>
        <v>0</v>
      </c>
      <c r="X47" s="24">
        <f t="shared" si="3"/>
        <v>829</v>
      </c>
      <c r="Y47" s="24">
        <f t="shared" si="4"/>
        <v>0</v>
      </c>
      <c r="Z47" s="24"/>
      <c r="AA47" s="26">
        <f t="shared" si="11"/>
        <v>18063</v>
      </c>
      <c r="AB47" s="27">
        <f t="shared" si="5"/>
        <v>1241</v>
      </c>
      <c r="AC47" s="27">
        <f t="shared" si="12"/>
        <v>136</v>
      </c>
      <c r="AD47" s="19">
        <f t="shared" si="6"/>
        <v>1377</v>
      </c>
      <c r="AE47" s="19"/>
      <c r="AF47" s="19">
        <f t="shared" si="13"/>
        <v>16686</v>
      </c>
      <c r="AG47" s="23" t="s">
        <v>35</v>
      </c>
      <c r="AH47" s="66">
        <v>10126895121</v>
      </c>
      <c r="AI47" s="66" t="s">
        <v>409</v>
      </c>
      <c r="AJ47" s="65"/>
    </row>
    <row r="48" spans="1:36" s="21" customFormat="1" ht="30.75" customHeight="1">
      <c r="A48" s="22">
        <f t="shared" si="8"/>
        <v>38</v>
      </c>
      <c r="B48" s="39" t="s">
        <v>151</v>
      </c>
      <c r="C48" s="29" t="s">
        <v>152</v>
      </c>
      <c r="D48" s="29" t="s">
        <v>153</v>
      </c>
      <c r="E48" s="29" t="s">
        <v>40</v>
      </c>
      <c r="F48" s="35">
        <v>101440730523</v>
      </c>
      <c r="G48" s="29">
        <v>6928033128</v>
      </c>
      <c r="H48" s="32">
        <v>34888</v>
      </c>
      <c r="I48" s="29" t="s">
        <v>230</v>
      </c>
      <c r="J48" s="40">
        <v>10340</v>
      </c>
      <c r="K48" s="40">
        <v>6894</v>
      </c>
      <c r="L48" s="40">
        <v>0</v>
      </c>
      <c r="M48" s="40">
        <v>829</v>
      </c>
      <c r="N48" s="41">
        <f t="shared" si="9"/>
        <v>18063</v>
      </c>
      <c r="O48" s="40">
        <v>166</v>
      </c>
      <c r="P48" s="18">
        <v>24</v>
      </c>
      <c r="Q48" s="18"/>
      <c r="R48" s="18">
        <f t="shared" si="10"/>
        <v>24</v>
      </c>
      <c r="S48" s="18">
        <v>0</v>
      </c>
      <c r="T48" s="18"/>
      <c r="U48" s="24">
        <f t="shared" si="14"/>
        <v>9545</v>
      </c>
      <c r="V48" s="24">
        <f t="shared" si="1"/>
        <v>6364</v>
      </c>
      <c r="W48" s="24">
        <f t="shared" si="2"/>
        <v>0</v>
      </c>
      <c r="X48" s="24">
        <f t="shared" si="3"/>
        <v>765</v>
      </c>
      <c r="Y48" s="24">
        <f t="shared" si="4"/>
        <v>0</v>
      </c>
      <c r="Z48" s="24"/>
      <c r="AA48" s="26">
        <f t="shared" si="11"/>
        <v>16674</v>
      </c>
      <c r="AB48" s="27">
        <f t="shared" si="5"/>
        <v>1145</v>
      </c>
      <c r="AC48" s="27">
        <f t="shared" si="12"/>
        <v>126</v>
      </c>
      <c r="AD48" s="19">
        <f t="shared" si="6"/>
        <v>1271</v>
      </c>
      <c r="AE48" s="19"/>
      <c r="AF48" s="19">
        <f t="shared" si="13"/>
        <v>15403</v>
      </c>
      <c r="AG48" s="19" t="s">
        <v>35</v>
      </c>
      <c r="AH48" s="56" t="s">
        <v>280</v>
      </c>
      <c r="AI48" s="59" t="s">
        <v>245</v>
      </c>
      <c r="AJ48" s="65"/>
    </row>
    <row r="49" spans="1:36" s="21" customFormat="1" ht="30.75" customHeight="1">
      <c r="A49" s="22">
        <f t="shared" si="8"/>
        <v>39</v>
      </c>
      <c r="B49" s="39" t="s">
        <v>154</v>
      </c>
      <c r="C49" s="29" t="s">
        <v>155</v>
      </c>
      <c r="D49" s="29" t="s">
        <v>156</v>
      </c>
      <c r="E49" s="29" t="s">
        <v>40</v>
      </c>
      <c r="F49" s="35">
        <v>101685737950</v>
      </c>
      <c r="G49" s="29">
        <v>6931056434</v>
      </c>
      <c r="H49" s="32">
        <v>36373</v>
      </c>
      <c r="I49" s="29" t="s">
        <v>230</v>
      </c>
      <c r="J49" s="40">
        <v>10340</v>
      </c>
      <c r="K49" s="40">
        <v>6894</v>
      </c>
      <c r="L49" s="40">
        <v>0</v>
      </c>
      <c r="M49" s="40">
        <v>829</v>
      </c>
      <c r="N49" s="41">
        <f t="shared" si="9"/>
        <v>18063</v>
      </c>
      <c r="O49" s="40">
        <v>166</v>
      </c>
      <c r="P49" s="18">
        <v>25</v>
      </c>
      <c r="Q49" s="18"/>
      <c r="R49" s="18">
        <f t="shared" si="10"/>
        <v>25</v>
      </c>
      <c r="S49" s="18">
        <v>0</v>
      </c>
      <c r="T49" s="18"/>
      <c r="U49" s="24">
        <f t="shared" si="14"/>
        <v>9942</v>
      </c>
      <c r="V49" s="24">
        <f t="shared" si="1"/>
        <v>6629</v>
      </c>
      <c r="W49" s="24">
        <f t="shared" si="2"/>
        <v>0</v>
      </c>
      <c r="X49" s="24">
        <f t="shared" si="3"/>
        <v>797</v>
      </c>
      <c r="Y49" s="24">
        <f t="shared" si="4"/>
        <v>0</v>
      </c>
      <c r="Z49" s="24"/>
      <c r="AA49" s="26">
        <f t="shared" si="11"/>
        <v>17368</v>
      </c>
      <c r="AB49" s="27">
        <f t="shared" si="5"/>
        <v>1193</v>
      </c>
      <c r="AC49" s="27">
        <f t="shared" si="12"/>
        <v>131</v>
      </c>
      <c r="AD49" s="19">
        <f t="shared" si="6"/>
        <v>1324</v>
      </c>
      <c r="AE49" s="19"/>
      <c r="AF49" s="19">
        <f t="shared" si="13"/>
        <v>16044</v>
      </c>
      <c r="AG49" s="19" t="s">
        <v>35</v>
      </c>
      <c r="AH49" s="56" t="s">
        <v>281</v>
      </c>
      <c r="AI49" s="59" t="s">
        <v>245</v>
      </c>
      <c r="AJ49" s="65"/>
    </row>
    <row r="50" spans="1:36" s="21" customFormat="1" ht="30.75" customHeight="1">
      <c r="A50" s="22">
        <f t="shared" si="8"/>
        <v>40</v>
      </c>
      <c r="B50" s="39" t="s">
        <v>157</v>
      </c>
      <c r="C50" s="29" t="s">
        <v>158</v>
      </c>
      <c r="D50" s="29" t="s">
        <v>159</v>
      </c>
      <c r="E50" s="29" t="s">
        <v>40</v>
      </c>
      <c r="F50" s="35">
        <v>101104489534</v>
      </c>
      <c r="G50" s="29">
        <v>6930780319</v>
      </c>
      <c r="H50" s="32">
        <v>35509</v>
      </c>
      <c r="I50" s="29" t="s">
        <v>230</v>
      </c>
      <c r="J50" s="40">
        <v>10340</v>
      </c>
      <c r="K50" s="40">
        <v>6894</v>
      </c>
      <c r="L50" s="40">
        <v>0</v>
      </c>
      <c r="M50" s="40">
        <v>829</v>
      </c>
      <c r="N50" s="41">
        <f t="shared" si="9"/>
        <v>18063</v>
      </c>
      <c r="O50" s="40">
        <v>166</v>
      </c>
      <c r="P50" s="18">
        <v>21</v>
      </c>
      <c r="Q50" s="18"/>
      <c r="R50" s="18">
        <f t="shared" si="10"/>
        <v>21</v>
      </c>
      <c r="S50" s="18">
        <v>0</v>
      </c>
      <c r="T50" s="18"/>
      <c r="U50" s="24">
        <f t="shared" si="14"/>
        <v>8352</v>
      </c>
      <c r="V50" s="24">
        <f t="shared" si="1"/>
        <v>5568</v>
      </c>
      <c r="W50" s="24">
        <f t="shared" si="2"/>
        <v>0</v>
      </c>
      <c r="X50" s="24">
        <f t="shared" si="3"/>
        <v>670</v>
      </c>
      <c r="Y50" s="24">
        <f t="shared" si="4"/>
        <v>0</v>
      </c>
      <c r="Z50" s="24"/>
      <c r="AA50" s="26">
        <f t="shared" si="11"/>
        <v>14590</v>
      </c>
      <c r="AB50" s="27">
        <f t="shared" si="5"/>
        <v>1002</v>
      </c>
      <c r="AC50" s="27">
        <f t="shared" si="12"/>
        <v>110</v>
      </c>
      <c r="AD50" s="19">
        <f t="shared" si="6"/>
        <v>1112</v>
      </c>
      <c r="AE50" s="19"/>
      <c r="AF50" s="19">
        <f t="shared" si="13"/>
        <v>13478</v>
      </c>
      <c r="AG50" s="23" t="s">
        <v>35</v>
      </c>
      <c r="AH50" s="66">
        <v>10126895143</v>
      </c>
      <c r="AI50" s="66" t="s">
        <v>409</v>
      </c>
      <c r="AJ50" s="65"/>
    </row>
    <row r="51" spans="1:36" s="21" customFormat="1" ht="30.75" customHeight="1">
      <c r="A51" s="22">
        <f t="shared" si="8"/>
        <v>41</v>
      </c>
      <c r="B51" s="39" t="s">
        <v>160</v>
      </c>
      <c r="C51" s="29" t="s">
        <v>161</v>
      </c>
      <c r="D51" s="29" t="s">
        <v>162</v>
      </c>
      <c r="E51" s="29" t="s">
        <v>40</v>
      </c>
      <c r="F51" s="35">
        <v>101168490750</v>
      </c>
      <c r="G51" s="29">
        <v>6927211176</v>
      </c>
      <c r="H51" s="32">
        <v>35910</v>
      </c>
      <c r="I51" s="29" t="s">
        <v>230</v>
      </c>
      <c r="J51" s="40">
        <v>10340</v>
      </c>
      <c r="K51" s="40">
        <v>6894</v>
      </c>
      <c r="L51" s="40">
        <v>0</v>
      </c>
      <c r="M51" s="40">
        <v>829</v>
      </c>
      <c r="N51" s="41">
        <f t="shared" si="9"/>
        <v>18063</v>
      </c>
      <c r="O51" s="40">
        <v>166</v>
      </c>
      <c r="P51" s="18">
        <v>24</v>
      </c>
      <c r="Q51" s="18"/>
      <c r="R51" s="18">
        <f t="shared" si="10"/>
        <v>24</v>
      </c>
      <c r="S51" s="18">
        <v>0</v>
      </c>
      <c r="T51" s="18"/>
      <c r="U51" s="24">
        <f t="shared" si="14"/>
        <v>9545</v>
      </c>
      <c r="V51" s="24">
        <f t="shared" si="1"/>
        <v>6364</v>
      </c>
      <c r="W51" s="24">
        <f t="shared" si="2"/>
        <v>0</v>
      </c>
      <c r="X51" s="24">
        <f t="shared" si="3"/>
        <v>765</v>
      </c>
      <c r="Y51" s="24">
        <f t="shared" si="4"/>
        <v>0</v>
      </c>
      <c r="Z51" s="24"/>
      <c r="AA51" s="26">
        <f t="shared" si="11"/>
        <v>16674</v>
      </c>
      <c r="AB51" s="27">
        <f t="shared" si="5"/>
        <v>1145</v>
      </c>
      <c r="AC51" s="27">
        <f t="shared" si="12"/>
        <v>126</v>
      </c>
      <c r="AD51" s="19">
        <f t="shared" si="6"/>
        <v>1271</v>
      </c>
      <c r="AE51" s="19"/>
      <c r="AF51" s="19">
        <f t="shared" si="13"/>
        <v>15403</v>
      </c>
      <c r="AG51" s="19" t="s">
        <v>304</v>
      </c>
      <c r="AH51" s="57" t="s">
        <v>282</v>
      </c>
      <c r="AI51" s="57" t="s">
        <v>283</v>
      </c>
      <c r="AJ51" s="65"/>
    </row>
    <row r="52" spans="1:36" s="21" customFormat="1" ht="30.75" customHeight="1">
      <c r="A52" s="22">
        <f t="shared" si="8"/>
        <v>42</v>
      </c>
      <c r="B52" s="39" t="s">
        <v>163</v>
      </c>
      <c r="C52" s="29" t="s">
        <v>164</v>
      </c>
      <c r="D52" s="29" t="s">
        <v>165</v>
      </c>
      <c r="E52" s="29" t="s">
        <v>40</v>
      </c>
      <c r="F52" s="35">
        <v>101606373999</v>
      </c>
      <c r="G52" s="29">
        <v>6930144281</v>
      </c>
      <c r="H52" s="32">
        <v>36093</v>
      </c>
      <c r="I52" s="29" t="s">
        <v>230</v>
      </c>
      <c r="J52" s="40">
        <v>10340</v>
      </c>
      <c r="K52" s="40">
        <v>6894</v>
      </c>
      <c r="L52" s="40">
        <v>0</v>
      </c>
      <c r="M52" s="40">
        <v>829</v>
      </c>
      <c r="N52" s="41">
        <f t="shared" si="9"/>
        <v>18063</v>
      </c>
      <c r="O52" s="40">
        <v>166</v>
      </c>
      <c r="P52" s="18">
        <v>25</v>
      </c>
      <c r="Q52" s="18"/>
      <c r="R52" s="18">
        <f t="shared" si="10"/>
        <v>25</v>
      </c>
      <c r="S52" s="18">
        <v>0</v>
      </c>
      <c r="T52" s="18"/>
      <c r="U52" s="24">
        <f t="shared" si="14"/>
        <v>9942</v>
      </c>
      <c r="V52" s="24">
        <f t="shared" si="1"/>
        <v>6629</v>
      </c>
      <c r="W52" s="24">
        <f t="shared" si="2"/>
        <v>0</v>
      </c>
      <c r="X52" s="24">
        <f t="shared" si="3"/>
        <v>797</v>
      </c>
      <c r="Y52" s="24">
        <f t="shared" si="4"/>
        <v>0</v>
      </c>
      <c r="Z52" s="24"/>
      <c r="AA52" s="26">
        <f t="shared" si="11"/>
        <v>17368</v>
      </c>
      <c r="AB52" s="27">
        <f t="shared" si="5"/>
        <v>1193</v>
      </c>
      <c r="AC52" s="27">
        <f t="shared" si="12"/>
        <v>131</v>
      </c>
      <c r="AD52" s="19">
        <f t="shared" si="6"/>
        <v>1324</v>
      </c>
      <c r="AE52" s="19"/>
      <c r="AF52" s="19">
        <f t="shared" si="13"/>
        <v>16044</v>
      </c>
      <c r="AG52" s="19" t="s">
        <v>35</v>
      </c>
      <c r="AH52" s="64" t="s">
        <v>284</v>
      </c>
      <c r="AI52" s="59" t="s">
        <v>245</v>
      </c>
      <c r="AJ52" s="65"/>
    </row>
    <row r="53" spans="1:36" s="21" customFormat="1" ht="30.75" customHeight="1">
      <c r="A53" s="22">
        <f t="shared" si="8"/>
        <v>43</v>
      </c>
      <c r="B53" s="39" t="s">
        <v>169</v>
      </c>
      <c r="C53" s="29" t="s">
        <v>170</v>
      </c>
      <c r="D53" s="29" t="s">
        <v>171</v>
      </c>
      <c r="E53" s="29" t="s">
        <v>40</v>
      </c>
      <c r="F53" s="35">
        <v>100067748519</v>
      </c>
      <c r="G53" s="29">
        <v>6928600461</v>
      </c>
      <c r="H53" s="32">
        <v>35165</v>
      </c>
      <c r="I53" s="29" t="s">
        <v>230</v>
      </c>
      <c r="J53" s="40">
        <v>10340</v>
      </c>
      <c r="K53" s="40">
        <v>6894</v>
      </c>
      <c r="L53" s="40">
        <v>0</v>
      </c>
      <c r="M53" s="40">
        <v>829</v>
      </c>
      <c r="N53" s="41">
        <f t="shared" si="9"/>
        <v>18063</v>
      </c>
      <c r="O53" s="40">
        <v>166</v>
      </c>
      <c r="P53" s="18">
        <v>26</v>
      </c>
      <c r="Q53" s="18"/>
      <c r="R53" s="18">
        <f t="shared" si="10"/>
        <v>26</v>
      </c>
      <c r="S53" s="18">
        <v>0</v>
      </c>
      <c r="T53" s="18"/>
      <c r="U53" s="24">
        <f t="shared" si="14"/>
        <v>10340</v>
      </c>
      <c r="V53" s="24">
        <f t="shared" si="1"/>
        <v>6894</v>
      </c>
      <c r="W53" s="24">
        <f t="shared" si="2"/>
        <v>0</v>
      </c>
      <c r="X53" s="24">
        <f t="shared" si="3"/>
        <v>829</v>
      </c>
      <c r="Y53" s="24">
        <f t="shared" si="4"/>
        <v>0</v>
      </c>
      <c r="Z53" s="24"/>
      <c r="AA53" s="26">
        <f t="shared" si="11"/>
        <v>18063</v>
      </c>
      <c r="AB53" s="27">
        <f t="shared" si="5"/>
        <v>1241</v>
      </c>
      <c r="AC53" s="27">
        <f t="shared" si="12"/>
        <v>136</v>
      </c>
      <c r="AD53" s="19">
        <f t="shared" si="6"/>
        <v>1377</v>
      </c>
      <c r="AE53" s="19"/>
      <c r="AF53" s="19">
        <f t="shared" si="13"/>
        <v>16686</v>
      </c>
      <c r="AG53" s="19" t="s">
        <v>35</v>
      </c>
      <c r="AH53" s="56" t="s">
        <v>286</v>
      </c>
      <c r="AI53" s="57" t="s">
        <v>245</v>
      </c>
      <c r="AJ53" s="65"/>
    </row>
    <row r="54" spans="1:36" s="21" customFormat="1" ht="30.75" customHeight="1">
      <c r="A54" s="22">
        <f t="shared" si="8"/>
        <v>44</v>
      </c>
      <c r="B54" s="39" t="s">
        <v>172</v>
      </c>
      <c r="C54" s="29" t="s">
        <v>173</v>
      </c>
      <c r="D54" s="29" t="s">
        <v>174</v>
      </c>
      <c r="E54" s="29" t="s">
        <v>40</v>
      </c>
      <c r="F54" s="35">
        <v>101685737921</v>
      </c>
      <c r="G54" s="29">
        <v>6931056479</v>
      </c>
      <c r="H54" s="32">
        <v>34768</v>
      </c>
      <c r="I54" s="29" t="s">
        <v>230</v>
      </c>
      <c r="J54" s="40">
        <v>10340</v>
      </c>
      <c r="K54" s="40">
        <v>6894</v>
      </c>
      <c r="L54" s="40">
        <v>0</v>
      </c>
      <c r="M54" s="40">
        <v>829</v>
      </c>
      <c r="N54" s="41">
        <f t="shared" si="9"/>
        <v>18063</v>
      </c>
      <c r="O54" s="40">
        <v>166</v>
      </c>
      <c r="P54" s="18">
        <v>26</v>
      </c>
      <c r="Q54" s="18"/>
      <c r="R54" s="18">
        <f t="shared" si="10"/>
        <v>26</v>
      </c>
      <c r="S54" s="18">
        <v>0</v>
      </c>
      <c r="T54" s="18"/>
      <c r="U54" s="24">
        <f t="shared" si="14"/>
        <v>10340</v>
      </c>
      <c r="V54" s="24">
        <f t="shared" si="1"/>
        <v>6894</v>
      </c>
      <c r="W54" s="24">
        <f t="shared" si="2"/>
        <v>0</v>
      </c>
      <c r="X54" s="24">
        <f t="shared" si="3"/>
        <v>829</v>
      </c>
      <c r="Y54" s="24">
        <f t="shared" si="4"/>
        <v>0</v>
      </c>
      <c r="Z54" s="24"/>
      <c r="AA54" s="26">
        <f t="shared" si="11"/>
        <v>18063</v>
      </c>
      <c r="AB54" s="27">
        <f t="shared" si="5"/>
        <v>1241</v>
      </c>
      <c r="AC54" s="27">
        <f t="shared" si="12"/>
        <v>136</v>
      </c>
      <c r="AD54" s="19">
        <f t="shared" si="6"/>
        <v>1377</v>
      </c>
      <c r="AE54" s="19"/>
      <c r="AF54" s="19">
        <f t="shared" si="13"/>
        <v>16686</v>
      </c>
      <c r="AG54" s="19" t="s">
        <v>35</v>
      </c>
      <c r="AH54" s="56" t="s">
        <v>287</v>
      </c>
      <c r="AI54" s="59" t="s">
        <v>245</v>
      </c>
      <c r="AJ54" s="65"/>
    </row>
    <row r="55" spans="1:36" s="21" customFormat="1" ht="30.75" customHeight="1">
      <c r="A55" s="22">
        <f t="shared" si="8"/>
        <v>45</v>
      </c>
      <c r="B55" s="39" t="s">
        <v>175</v>
      </c>
      <c r="C55" s="29" t="s">
        <v>176</v>
      </c>
      <c r="D55" s="29" t="s">
        <v>177</v>
      </c>
      <c r="E55" s="29" t="s">
        <v>40</v>
      </c>
      <c r="F55" s="35">
        <v>101559063086</v>
      </c>
      <c r="G55" s="29">
        <v>6929850133</v>
      </c>
      <c r="H55" s="32">
        <v>36358</v>
      </c>
      <c r="I55" s="29" t="s">
        <v>230</v>
      </c>
      <c r="J55" s="40">
        <v>10340</v>
      </c>
      <c r="K55" s="40">
        <v>6894</v>
      </c>
      <c r="L55" s="40">
        <v>0</v>
      </c>
      <c r="M55" s="40">
        <v>829</v>
      </c>
      <c r="N55" s="41">
        <f t="shared" si="9"/>
        <v>18063</v>
      </c>
      <c r="O55" s="40">
        <v>166</v>
      </c>
      <c r="P55" s="18">
        <v>25</v>
      </c>
      <c r="Q55" s="18"/>
      <c r="R55" s="18">
        <f t="shared" si="10"/>
        <v>25</v>
      </c>
      <c r="S55" s="18">
        <v>0</v>
      </c>
      <c r="T55" s="18"/>
      <c r="U55" s="24">
        <f t="shared" si="14"/>
        <v>9942</v>
      </c>
      <c r="V55" s="24">
        <f t="shared" si="1"/>
        <v>6629</v>
      </c>
      <c r="W55" s="24">
        <f t="shared" si="2"/>
        <v>0</v>
      </c>
      <c r="X55" s="24">
        <f t="shared" si="3"/>
        <v>797</v>
      </c>
      <c r="Y55" s="24">
        <f t="shared" si="4"/>
        <v>0</v>
      </c>
      <c r="Z55" s="24"/>
      <c r="AA55" s="26">
        <f t="shared" si="11"/>
        <v>17368</v>
      </c>
      <c r="AB55" s="27">
        <f t="shared" si="5"/>
        <v>1193</v>
      </c>
      <c r="AC55" s="27">
        <f t="shared" si="12"/>
        <v>131</v>
      </c>
      <c r="AD55" s="19">
        <f t="shared" si="6"/>
        <v>1324</v>
      </c>
      <c r="AE55" s="19"/>
      <c r="AF55" s="19">
        <f t="shared" si="13"/>
        <v>16044</v>
      </c>
      <c r="AG55" s="19" t="s">
        <v>35</v>
      </c>
      <c r="AH55" s="58" t="s">
        <v>288</v>
      </c>
      <c r="AI55" s="59" t="s">
        <v>245</v>
      </c>
      <c r="AJ55" s="65"/>
    </row>
    <row r="56" spans="1:36" s="21" customFormat="1" ht="30.75" customHeight="1">
      <c r="A56" s="22">
        <f t="shared" si="8"/>
        <v>46</v>
      </c>
      <c r="B56" s="39" t="s">
        <v>178</v>
      </c>
      <c r="C56" s="29" t="s">
        <v>179</v>
      </c>
      <c r="D56" s="29" t="s">
        <v>180</v>
      </c>
      <c r="E56" s="29" t="s">
        <v>40</v>
      </c>
      <c r="F56" s="35">
        <v>101141663028</v>
      </c>
      <c r="G56" s="29">
        <v>6927038253</v>
      </c>
      <c r="H56" s="32">
        <v>35503</v>
      </c>
      <c r="I56" s="29" t="s">
        <v>230</v>
      </c>
      <c r="J56" s="40">
        <v>10340</v>
      </c>
      <c r="K56" s="40">
        <v>6894</v>
      </c>
      <c r="L56" s="40">
        <v>0</v>
      </c>
      <c r="M56" s="40">
        <v>829</v>
      </c>
      <c r="N56" s="41">
        <f t="shared" si="9"/>
        <v>18063</v>
      </c>
      <c r="O56" s="40">
        <v>166</v>
      </c>
      <c r="P56" s="18">
        <v>25</v>
      </c>
      <c r="Q56" s="18"/>
      <c r="R56" s="18">
        <f t="shared" si="10"/>
        <v>25</v>
      </c>
      <c r="S56" s="18">
        <v>0</v>
      </c>
      <c r="T56" s="18"/>
      <c r="U56" s="24">
        <f t="shared" si="14"/>
        <v>9942</v>
      </c>
      <c r="V56" s="24">
        <f t="shared" si="1"/>
        <v>6629</v>
      </c>
      <c r="W56" s="24">
        <f t="shared" si="2"/>
        <v>0</v>
      </c>
      <c r="X56" s="24">
        <f t="shared" si="3"/>
        <v>797</v>
      </c>
      <c r="Y56" s="24">
        <f t="shared" si="4"/>
        <v>0</v>
      </c>
      <c r="Z56" s="24"/>
      <c r="AA56" s="26">
        <f t="shared" si="11"/>
        <v>17368</v>
      </c>
      <c r="AB56" s="27">
        <f t="shared" si="5"/>
        <v>1193</v>
      </c>
      <c r="AC56" s="27">
        <f t="shared" si="12"/>
        <v>131</v>
      </c>
      <c r="AD56" s="19">
        <f t="shared" si="6"/>
        <v>1324</v>
      </c>
      <c r="AE56" s="19"/>
      <c r="AF56" s="19">
        <f t="shared" si="13"/>
        <v>16044</v>
      </c>
      <c r="AG56" s="19" t="s">
        <v>35</v>
      </c>
      <c r="AH56" s="56" t="s">
        <v>289</v>
      </c>
      <c r="AI56" s="57" t="s">
        <v>245</v>
      </c>
      <c r="AJ56" s="65"/>
    </row>
    <row r="57" spans="1:36" s="21" customFormat="1" ht="30.75" customHeight="1">
      <c r="A57" s="22">
        <f t="shared" si="8"/>
        <v>47</v>
      </c>
      <c r="B57" s="39" t="s">
        <v>181</v>
      </c>
      <c r="C57" s="29" t="s">
        <v>182</v>
      </c>
      <c r="D57" s="29" t="s">
        <v>183</v>
      </c>
      <c r="E57" s="29" t="s">
        <v>40</v>
      </c>
      <c r="F57" s="35">
        <v>101141662787</v>
      </c>
      <c r="G57" s="29">
        <v>6927038323</v>
      </c>
      <c r="H57" s="32">
        <v>32279</v>
      </c>
      <c r="I57" s="29" t="s">
        <v>230</v>
      </c>
      <c r="J57" s="40">
        <v>10340</v>
      </c>
      <c r="K57" s="40">
        <v>6894</v>
      </c>
      <c r="L57" s="40">
        <v>0</v>
      </c>
      <c r="M57" s="40">
        <v>829</v>
      </c>
      <c r="N57" s="41">
        <f t="shared" si="9"/>
        <v>18063</v>
      </c>
      <c r="O57" s="40">
        <v>166</v>
      </c>
      <c r="P57" s="18">
        <v>26</v>
      </c>
      <c r="Q57" s="18"/>
      <c r="R57" s="18">
        <f t="shared" si="10"/>
        <v>26</v>
      </c>
      <c r="S57" s="18">
        <v>0</v>
      </c>
      <c r="T57" s="18"/>
      <c r="U57" s="24">
        <f t="shared" si="14"/>
        <v>10340</v>
      </c>
      <c r="V57" s="24">
        <f t="shared" si="1"/>
        <v>6894</v>
      </c>
      <c r="W57" s="24">
        <f t="shared" si="2"/>
        <v>0</v>
      </c>
      <c r="X57" s="24">
        <f t="shared" si="3"/>
        <v>829</v>
      </c>
      <c r="Y57" s="24">
        <f t="shared" si="4"/>
        <v>0</v>
      </c>
      <c r="Z57" s="24"/>
      <c r="AA57" s="26">
        <f t="shared" si="11"/>
        <v>18063</v>
      </c>
      <c r="AB57" s="27">
        <f t="shared" si="5"/>
        <v>1241</v>
      </c>
      <c r="AC57" s="27">
        <f t="shared" si="12"/>
        <v>136</v>
      </c>
      <c r="AD57" s="19">
        <f t="shared" si="6"/>
        <v>1377</v>
      </c>
      <c r="AE57" s="19"/>
      <c r="AF57" s="19">
        <f t="shared" si="13"/>
        <v>16686</v>
      </c>
      <c r="AG57" s="19" t="s">
        <v>304</v>
      </c>
      <c r="AH57" s="38">
        <v>10090786682</v>
      </c>
      <c r="AI57" s="38" t="s">
        <v>245</v>
      </c>
      <c r="AJ57" s="65"/>
    </row>
    <row r="58" spans="1:36" s="21" customFormat="1" ht="30.75" customHeight="1">
      <c r="A58" s="22">
        <f t="shared" si="8"/>
        <v>48</v>
      </c>
      <c r="B58" s="39" t="s">
        <v>184</v>
      </c>
      <c r="C58" s="29" t="s">
        <v>120</v>
      </c>
      <c r="D58" s="29" t="s">
        <v>185</v>
      </c>
      <c r="E58" s="29" t="s">
        <v>40</v>
      </c>
      <c r="F58" s="35">
        <v>101559063093</v>
      </c>
      <c r="G58" s="29">
        <v>6929849947</v>
      </c>
      <c r="H58" s="32">
        <v>35827</v>
      </c>
      <c r="I58" s="29" t="s">
        <v>230</v>
      </c>
      <c r="J58" s="40">
        <v>10340</v>
      </c>
      <c r="K58" s="40">
        <v>6894</v>
      </c>
      <c r="L58" s="40">
        <v>0</v>
      </c>
      <c r="M58" s="40">
        <v>829</v>
      </c>
      <c r="N58" s="41">
        <f t="shared" si="9"/>
        <v>18063</v>
      </c>
      <c r="O58" s="40">
        <v>166</v>
      </c>
      <c r="P58" s="18">
        <v>23</v>
      </c>
      <c r="Q58" s="18"/>
      <c r="R58" s="18">
        <f t="shared" si="10"/>
        <v>23</v>
      </c>
      <c r="S58" s="18">
        <v>0</v>
      </c>
      <c r="T58" s="18"/>
      <c r="U58" s="24">
        <f t="shared" si="14"/>
        <v>9147</v>
      </c>
      <c r="V58" s="24">
        <f t="shared" si="1"/>
        <v>6099</v>
      </c>
      <c r="W58" s="24">
        <f t="shared" si="2"/>
        <v>0</v>
      </c>
      <c r="X58" s="24">
        <f t="shared" si="3"/>
        <v>733</v>
      </c>
      <c r="Y58" s="24">
        <f t="shared" si="4"/>
        <v>0</v>
      </c>
      <c r="Z58" s="24"/>
      <c r="AA58" s="26">
        <f t="shared" si="11"/>
        <v>15979</v>
      </c>
      <c r="AB58" s="27">
        <f t="shared" si="5"/>
        <v>1098</v>
      </c>
      <c r="AC58" s="27">
        <f t="shared" si="12"/>
        <v>120</v>
      </c>
      <c r="AD58" s="19">
        <f t="shared" si="6"/>
        <v>1218</v>
      </c>
      <c r="AE58" s="19"/>
      <c r="AF58" s="19">
        <f t="shared" si="13"/>
        <v>14761</v>
      </c>
      <c r="AG58" s="19" t="s">
        <v>35</v>
      </c>
      <c r="AH58" s="56" t="s">
        <v>290</v>
      </c>
      <c r="AI58" s="57" t="s">
        <v>245</v>
      </c>
      <c r="AJ58" s="65"/>
    </row>
    <row r="59" spans="1:36" s="21" customFormat="1" ht="30.75" customHeight="1">
      <c r="A59" s="22">
        <f t="shared" si="8"/>
        <v>49</v>
      </c>
      <c r="B59" s="39" t="s">
        <v>186</v>
      </c>
      <c r="C59" s="29" t="s">
        <v>187</v>
      </c>
      <c r="D59" s="29" t="s">
        <v>188</v>
      </c>
      <c r="E59" s="29" t="s">
        <v>40</v>
      </c>
      <c r="F59" s="35">
        <v>101583489134</v>
      </c>
      <c r="G59" s="29">
        <v>6930062625</v>
      </c>
      <c r="H59" s="32">
        <v>36588</v>
      </c>
      <c r="I59" s="29" t="s">
        <v>230</v>
      </c>
      <c r="J59" s="40">
        <v>10340</v>
      </c>
      <c r="K59" s="40">
        <v>6894</v>
      </c>
      <c r="L59" s="40">
        <v>0</v>
      </c>
      <c r="M59" s="40">
        <v>829</v>
      </c>
      <c r="N59" s="41">
        <f t="shared" si="9"/>
        <v>18063</v>
      </c>
      <c r="O59" s="40">
        <v>166</v>
      </c>
      <c r="P59" s="18">
        <v>26</v>
      </c>
      <c r="Q59" s="18"/>
      <c r="R59" s="18">
        <f t="shared" si="10"/>
        <v>26</v>
      </c>
      <c r="S59" s="18">
        <v>0</v>
      </c>
      <c r="T59" s="18"/>
      <c r="U59" s="24">
        <f t="shared" si="14"/>
        <v>10340</v>
      </c>
      <c r="V59" s="24">
        <f t="shared" si="1"/>
        <v>6894</v>
      </c>
      <c r="W59" s="24">
        <f t="shared" si="2"/>
        <v>0</v>
      </c>
      <c r="X59" s="24">
        <f t="shared" si="3"/>
        <v>829</v>
      </c>
      <c r="Y59" s="24">
        <f t="shared" si="4"/>
        <v>0</v>
      </c>
      <c r="Z59" s="24"/>
      <c r="AA59" s="26">
        <f t="shared" si="11"/>
        <v>18063</v>
      </c>
      <c r="AB59" s="27">
        <f t="shared" si="5"/>
        <v>1241</v>
      </c>
      <c r="AC59" s="27">
        <f t="shared" si="12"/>
        <v>136</v>
      </c>
      <c r="AD59" s="19">
        <f t="shared" si="6"/>
        <v>1377</v>
      </c>
      <c r="AE59" s="19"/>
      <c r="AF59" s="19">
        <f t="shared" si="13"/>
        <v>16686</v>
      </c>
      <c r="AG59" s="23" t="s">
        <v>35</v>
      </c>
      <c r="AH59" s="66">
        <v>10120040486</v>
      </c>
      <c r="AI59" s="66" t="s">
        <v>407</v>
      </c>
      <c r="AJ59" s="65"/>
    </row>
    <row r="60" spans="1:36" s="21" customFormat="1" ht="30.75" customHeight="1">
      <c r="A60" s="22">
        <f t="shared" si="8"/>
        <v>50</v>
      </c>
      <c r="B60" s="39" t="s">
        <v>189</v>
      </c>
      <c r="C60" s="29" t="s">
        <v>190</v>
      </c>
      <c r="D60" s="29" t="s">
        <v>191</v>
      </c>
      <c r="E60" s="29" t="s">
        <v>40</v>
      </c>
      <c r="F60" s="35">
        <v>101141663085</v>
      </c>
      <c r="G60" s="29">
        <v>6927038198</v>
      </c>
      <c r="H60" s="32">
        <v>34335</v>
      </c>
      <c r="I60" s="29" t="s">
        <v>230</v>
      </c>
      <c r="J60" s="40">
        <v>10340</v>
      </c>
      <c r="K60" s="40">
        <v>6894</v>
      </c>
      <c r="L60" s="40">
        <v>0</v>
      </c>
      <c r="M60" s="40">
        <v>829</v>
      </c>
      <c r="N60" s="41">
        <f t="shared" si="9"/>
        <v>18063</v>
      </c>
      <c r="O60" s="40">
        <v>166</v>
      </c>
      <c r="P60" s="18">
        <v>26</v>
      </c>
      <c r="Q60" s="18"/>
      <c r="R60" s="18">
        <f t="shared" si="10"/>
        <v>26</v>
      </c>
      <c r="S60" s="18">
        <v>0</v>
      </c>
      <c r="T60" s="18"/>
      <c r="U60" s="24">
        <f t="shared" si="14"/>
        <v>10340</v>
      </c>
      <c r="V60" s="24">
        <f t="shared" si="1"/>
        <v>6894</v>
      </c>
      <c r="W60" s="24">
        <f t="shared" si="2"/>
        <v>0</v>
      </c>
      <c r="X60" s="24">
        <f t="shared" si="3"/>
        <v>829</v>
      </c>
      <c r="Y60" s="24">
        <f t="shared" si="4"/>
        <v>0</v>
      </c>
      <c r="Z60" s="24"/>
      <c r="AA60" s="26">
        <f t="shared" si="11"/>
        <v>18063</v>
      </c>
      <c r="AB60" s="27">
        <f t="shared" si="5"/>
        <v>1241</v>
      </c>
      <c r="AC60" s="27">
        <f t="shared" si="12"/>
        <v>136</v>
      </c>
      <c r="AD60" s="19">
        <f t="shared" si="6"/>
        <v>1377</v>
      </c>
      <c r="AE60" s="19"/>
      <c r="AF60" s="19">
        <f t="shared" si="13"/>
        <v>16686</v>
      </c>
      <c r="AG60" s="19" t="s">
        <v>35</v>
      </c>
      <c r="AH60" s="56" t="s">
        <v>291</v>
      </c>
      <c r="AI60" s="57" t="s">
        <v>245</v>
      </c>
      <c r="AJ60" s="65"/>
    </row>
    <row r="61" spans="1:36" s="21" customFormat="1" ht="30.75" customHeight="1">
      <c r="A61" s="22">
        <f t="shared" si="8"/>
        <v>51</v>
      </c>
      <c r="B61" s="39" t="s">
        <v>192</v>
      </c>
      <c r="C61" s="29" t="s">
        <v>193</v>
      </c>
      <c r="D61" s="29" t="s">
        <v>194</v>
      </c>
      <c r="E61" s="29" t="s">
        <v>40</v>
      </c>
      <c r="F61" s="35">
        <v>101559063525</v>
      </c>
      <c r="G61" s="29">
        <v>6929850073</v>
      </c>
      <c r="H61" s="32">
        <v>35890</v>
      </c>
      <c r="I61" s="29" t="s">
        <v>230</v>
      </c>
      <c r="J61" s="40">
        <v>10340</v>
      </c>
      <c r="K61" s="40">
        <v>6894</v>
      </c>
      <c r="L61" s="40">
        <v>0</v>
      </c>
      <c r="M61" s="40">
        <v>829</v>
      </c>
      <c r="N61" s="41">
        <f t="shared" si="9"/>
        <v>18063</v>
      </c>
      <c r="O61" s="40">
        <v>166</v>
      </c>
      <c r="P61" s="18">
        <v>26</v>
      </c>
      <c r="Q61" s="18"/>
      <c r="R61" s="18">
        <f t="shared" si="10"/>
        <v>26</v>
      </c>
      <c r="S61" s="18">
        <v>0</v>
      </c>
      <c r="T61" s="18"/>
      <c r="U61" s="24">
        <f t="shared" si="14"/>
        <v>10340</v>
      </c>
      <c r="V61" s="24">
        <f t="shared" si="1"/>
        <v>6894</v>
      </c>
      <c r="W61" s="24">
        <f t="shared" si="2"/>
        <v>0</v>
      </c>
      <c r="X61" s="24">
        <f t="shared" si="3"/>
        <v>829</v>
      </c>
      <c r="Y61" s="24">
        <f t="shared" si="4"/>
        <v>0</v>
      </c>
      <c r="Z61" s="24"/>
      <c r="AA61" s="26">
        <f t="shared" si="11"/>
        <v>18063</v>
      </c>
      <c r="AB61" s="27">
        <f t="shared" si="5"/>
        <v>1241</v>
      </c>
      <c r="AC61" s="27">
        <f t="shared" si="12"/>
        <v>136</v>
      </c>
      <c r="AD61" s="19">
        <f t="shared" si="6"/>
        <v>1377</v>
      </c>
      <c r="AE61" s="19"/>
      <c r="AF61" s="19">
        <f t="shared" si="13"/>
        <v>16686</v>
      </c>
      <c r="AG61" s="19" t="s">
        <v>35</v>
      </c>
      <c r="AH61" s="58" t="s">
        <v>292</v>
      </c>
      <c r="AI61" s="59" t="s">
        <v>245</v>
      </c>
      <c r="AJ61" s="65"/>
    </row>
    <row r="62" spans="1:36" s="21" customFormat="1" ht="30.75" customHeight="1">
      <c r="A62" s="22">
        <f t="shared" si="8"/>
        <v>52</v>
      </c>
      <c r="B62" s="39" t="s">
        <v>195</v>
      </c>
      <c r="C62" s="29" t="s">
        <v>196</v>
      </c>
      <c r="D62" s="29" t="s">
        <v>197</v>
      </c>
      <c r="E62" s="29" t="s">
        <v>40</v>
      </c>
      <c r="F62" s="35">
        <v>101643404799</v>
      </c>
      <c r="G62" s="29">
        <v>6930403178</v>
      </c>
      <c r="H62" s="32">
        <v>34425</v>
      </c>
      <c r="I62" s="29" t="s">
        <v>230</v>
      </c>
      <c r="J62" s="40">
        <v>10340</v>
      </c>
      <c r="K62" s="40">
        <v>6894</v>
      </c>
      <c r="L62" s="40">
        <v>0</v>
      </c>
      <c r="M62" s="40">
        <v>829</v>
      </c>
      <c r="N62" s="41">
        <f t="shared" si="9"/>
        <v>18063</v>
      </c>
      <c r="O62" s="40">
        <v>166</v>
      </c>
      <c r="P62" s="18">
        <v>17</v>
      </c>
      <c r="Q62" s="18"/>
      <c r="R62" s="18">
        <f t="shared" si="10"/>
        <v>17</v>
      </c>
      <c r="S62" s="18">
        <v>0</v>
      </c>
      <c r="T62" s="18"/>
      <c r="U62" s="24">
        <f t="shared" si="14"/>
        <v>6761</v>
      </c>
      <c r="V62" s="24">
        <f t="shared" si="1"/>
        <v>4508</v>
      </c>
      <c r="W62" s="24">
        <f t="shared" si="2"/>
        <v>0</v>
      </c>
      <c r="X62" s="24">
        <f t="shared" si="3"/>
        <v>542</v>
      </c>
      <c r="Y62" s="24">
        <f t="shared" si="4"/>
        <v>0</v>
      </c>
      <c r="Z62" s="24"/>
      <c r="AA62" s="26">
        <f t="shared" si="11"/>
        <v>11811</v>
      </c>
      <c r="AB62" s="27">
        <f t="shared" si="5"/>
        <v>811</v>
      </c>
      <c r="AC62" s="27">
        <f t="shared" si="12"/>
        <v>89</v>
      </c>
      <c r="AD62" s="19">
        <f t="shared" si="6"/>
        <v>900</v>
      </c>
      <c r="AE62" s="19"/>
      <c r="AF62" s="19">
        <f t="shared" si="13"/>
        <v>10911</v>
      </c>
      <c r="AG62" s="19" t="s">
        <v>35</v>
      </c>
      <c r="AH62" s="56" t="s">
        <v>293</v>
      </c>
      <c r="AI62" s="57" t="s">
        <v>245</v>
      </c>
      <c r="AJ62" s="65"/>
    </row>
    <row r="63" spans="1:36" s="21" customFormat="1" ht="30.75" customHeight="1">
      <c r="A63" s="22">
        <f t="shared" si="8"/>
        <v>53</v>
      </c>
      <c r="B63" s="39" t="s">
        <v>198</v>
      </c>
      <c r="C63" s="29" t="s">
        <v>199</v>
      </c>
      <c r="D63" s="29" t="s">
        <v>200</v>
      </c>
      <c r="E63" s="29" t="s">
        <v>40</v>
      </c>
      <c r="F63" s="35">
        <v>101606374008</v>
      </c>
      <c r="G63" s="29">
        <v>6930527600</v>
      </c>
      <c r="H63" s="32">
        <v>31392</v>
      </c>
      <c r="I63" s="29" t="s">
        <v>230</v>
      </c>
      <c r="J63" s="40">
        <v>10340</v>
      </c>
      <c r="K63" s="40">
        <v>6894</v>
      </c>
      <c r="L63" s="40">
        <v>0</v>
      </c>
      <c r="M63" s="40">
        <v>829</v>
      </c>
      <c r="N63" s="41">
        <f t="shared" si="9"/>
        <v>18063</v>
      </c>
      <c r="O63" s="40">
        <v>166</v>
      </c>
      <c r="P63" s="18">
        <v>26</v>
      </c>
      <c r="Q63" s="18"/>
      <c r="R63" s="18">
        <f t="shared" si="10"/>
        <v>26</v>
      </c>
      <c r="S63" s="18">
        <v>0</v>
      </c>
      <c r="T63" s="18"/>
      <c r="U63" s="24">
        <f t="shared" si="14"/>
        <v>10340</v>
      </c>
      <c r="V63" s="24">
        <f t="shared" si="1"/>
        <v>6894</v>
      </c>
      <c r="W63" s="24">
        <f t="shared" si="2"/>
        <v>0</v>
      </c>
      <c r="X63" s="24">
        <f t="shared" si="3"/>
        <v>829</v>
      </c>
      <c r="Y63" s="24">
        <f t="shared" si="4"/>
        <v>0</v>
      </c>
      <c r="Z63" s="24"/>
      <c r="AA63" s="26">
        <f t="shared" si="11"/>
        <v>18063</v>
      </c>
      <c r="AB63" s="27">
        <f t="shared" si="5"/>
        <v>1241</v>
      </c>
      <c r="AC63" s="27">
        <f t="shared" si="12"/>
        <v>136</v>
      </c>
      <c r="AD63" s="19">
        <f t="shared" si="6"/>
        <v>1377</v>
      </c>
      <c r="AE63" s="19"/>
      <c r="AF63" s="19">
        <f t="shared" si="13"/>
        <v>16686</v>
      </c>
      <c r="AG63" s="19" t="s">
        <v>306</v>
      </c>
      <c r="AH63" s="38">
        <v>10096199203</v>
      </c>
      <c r="AI63" s="38" t="s">
        <v>271</v>
      </c>
      <c r="AJ63" s="65"/>
    </row>
    <row r="64" spans="1:36" s="21" customFormat="1" ht="30.75" customHeight="1">
      <c r="A64" s="22">
        <f t="shared" si="8"/>
        <v>54</v>
      </c>
      <c r="B64" s="39" t="s">
        <v>201</v>
      </c>
      <c r="C64" s="29" t="s">
        <v>202</v>
      </c>
      <c r="D64" s="29" t="s">
        <v>203</v>
      </c>
      <c r="E64" s="29" t="s">
        <v>40</v>
      </c>
      <c r="F64" s="35">
        <v>101188945944</v>
      </c>
      <c r="G64" s="29">
        <v>6931143763</v>
      </c>
      <c r="H64" s="32">
        <v>35562</v>
      </c>
      <c r="I64" s="29" t="s">
        <v>230</v>
      </c>
      <c r="J64" s="40">
        <v>10340</v>
      </c>
      <c r="K64" s="40">
        <v>6894</v>
      </c>
      <c r="L64" s="40">
        <v>0</v>
      </c>
      <c r="M64" s="40">
        <v>829</v>
      </c>
      <c r="N64" s="41">
        <f t="shared" si="9"/>
        <v>18063</v>
      </c>
      <c r="O64" s="40">
        <v>166</v>
      </c>
      <c r="P64" s="18">
        <v>24</v>
      </c>
      <c r="Q64" s="18"/>
      <c r="R64" s="18">
        <f t="shared" si="10"/>
        <v>24</v>
      </c>
      <c r="S64" s="18">
        <v>0</v>
      </c>
      <c r="T64" s="18"/>
      <c r="U64" s="24">
        <f t="shared" si="14"/>
        <v>9545</v>
      </c>
      <c r="V64" s="24">
        <f t="shared" si="1"/>
        <v>6364</v>
      </c>
      <c r="W64" s="24">
        <f t="shared" si="2"/>
        <v>0</v>
      </c>
      <c r="X64" s="24">
        <f t="shared" si="3"/>
        <v>765</v>
      </c>
      <c r="Y64" s="24">
        <f t="shared" si="4"/>
        <v>0</v>
      </c>
      <c r="Z64" s="24"/>
      <c r="AA64" s="26">
        <f t="shared" si="11"/>
        <v>16674</v>
      </c>
      <c r="AB64" s="27">
        <f t="shared" si="5"/>
        <v>1145</v>
      </c>
      <c r="AC64" s="27">
        <f t="shared" si="12"/>
        <v>126</v>
      </c>
      <c r="AD64" s="19">
        <f t="shared" si="6"/>
        <v>1271</v>
      </c>
      <c r="AE64" s="19"/>
      <c r="AF64" s="19">
        <f t="shared" si="13"/>
        <v>15403</v>
      </c>
      <c r="AG64" s="19" t="s">
        <v>35</v>
      </c>
      <c r="AH64" s="58" t="s">
        <v>294</v>
      </c>
      <c r="AI64" s="59" t="s">
        <v>245</v>
      </c>
      <c r="AJ64" s="65"/>
    </row>
    <row r="65" spans="1:36" s="21" customFormat="1" ht="30.75" customHeight="1">
      <c r="A65" s="22">
        <f t="shared" si="8"/>
        <v>55</v>
      </c>
      <c r="B65" s="39" t="s">
        <v>204</v>
      </c>
      <c r="C65" s="29" t="s">
        <v>205</v>
      </c>
      <c r="D65" s="29" t="s">
        <v>206</v>
      </c>
      <c r="E65" s="29" t="s">
        <v>40</v>
      </c>
      <c r="F65" s="34">
        <v>101141663426</v>
      </c>
      <c r="G65" s="29">
        <v>6927037729</v>
      </c>
      <c r="H65" s="32">
        <v>30317</v>
      </c>
      <c r="I65" s="29" t="s">
        <v>230</v>
      </c>
      <c r="J65" s="40">
        <v>10340</v>
      </c>
      <c r="K65" s="40">
        <v>6894</v>
      </c>
      <c r="L65" s="40">
        <v>0</v>
      </c>
      <c r="M65" s="40">
        <v>829</v>
      </c>
      <c r="N65" s="41">
        <f t="shared" si="9"/>
        <v>18063</v>
      </c>
      <c r="O65" s="40">
        <v>166</v>
      </c>
      <c r="P65" s="18">
        <v>25</v>
      </c>
      <c r="Q65" s="18"/>
      <c r="R65" s="18">
        <f t="shared" si="10"/>
        <v>25</v>
      </c>
      <c r="S65" s="18">
        <v>0</v>
      </c>
      <c r="T65" s="18"/>
      <c r="U65" s="24">
        <f t="shared" si="14"/>
        <v>9942</v>
      </c>
      <c r="V65" s="24">
        <f t="shared" si="1"/>
        <v>6629</v>
      </c>
      <c r="W65" s="24">
        <f t="shared" si="2"/>
        <v>0</v>
      </c>
      <c r="X65" s="24">
        <f t="shared" si="3"/>
        <v>797</v>
      </c>
      <c r="Y65" s="24">
        <f t="shared" si="4"/>
        <v>0</v>
      </c>
      <c r="Z65" s="24"/>
      <c r="AA65" s="26">
        <f t="shared" si="11"/>
        <v>17368</v>
      </c>
      <c r="AB65" s="27">
        <f t="shared" si="5"/>
        <v>1193</v>
      </c>
      <c r="AC65" s="27">
        <f t="shared" si="12"/>
        <v>131</v>
      </c>
      <c r="AD65" s="19">
        <f t="shared" si="6"/>
        <v>1324</v>
      </c>
      <c r="AE65" s="19"/>
      <c r="AF65" s="19">
        <f t="shared" si="13"/>
        <v>16044</v>
      </c>
      <c r="AG65" s="19" t="s">
        <v>304</v>
      </c>
      <c r="AH65" s="57" t="s">
        <v>295</v>
      </c>
      <c r="AI65" s="57" t="s">
        <v>296</v>
      </c>
      <c r="AJ65" s="65"/>
    </row>
    <row r="66" spans="1:36" s="21" customFormat="1" ht="30.75" customHeight="1">
      <c r="A66" s="22">
        <f t="shared" si="8"/>
        <v>56</v>
      </c>
      <c r="B66" s="39" t="s">
        <v>207</v>
      </c>
      <c r="C66" s="29" t="s">
        <v>208</v>
      </c>
      <c r="D66" s="29" t="s">
        <v>209</v>
      </c>
      <c r="E66" s="29" t="s">
        <v>40</v>
      </c>
      <c r="F66" s="35">
        <v>101136729316</v>
      </c>
      <c r="G66" s="29">
        <v>1116085100</v>
      </c>
      <c r="H66" s="32">
        <v>32143</v>
      </c>
      <c r="I66" s="29" t="s">
        <v>230</v>
      </c>
      <c r="J66" s="40">
        <v>10340</v>
      </c>
      <c r="K66" s="40">
        <v>6894</v>
      </c>
      <c r="L66" s="40">
        <v>0</v>
      </c>
      <c r="M66" s="40">
        <v>829</v>
      </c>
      <c r="N66" s="41">
        <f t="shared" si="9"/>
        <v>18063</v>
      </c>
      <c r="O66" s="40">
        <v>166</v>
      </c>
      <c r="P66" s="18">
        <v>24</v>
      </c>
      <c r="Q66" s="18"/>
      <c r="R66" s="18">
        <f t="shared" si="10"/>
        <v>24</v>
      </c>
      <c r="S66" s="18">
        <v>0</v>
      </c>
      <c r="T66" s="18"/>
      <c r="U66" s="24">
        <f t="shared" si="14"/>
        <v>9545</v>
      </c>
      <c r="V66" s="24">
        <f t="shared" si="1"/>
        <v>6364</v>
      </c>
      <c r="W66" s="24">
        <f t="shared" si="2"/>
        <v>0</v>
      </c>
      <c r="X66" s="24">
        <f t="shared" si="3"/>
        <v>765</v>
      </c>
      <c r="Y66" s="24">
        <f t="shared" si="4"/>
        <v>0</v>
      </c>
      <c r="Z66" s="24"/>
      <c r="AA66" s="26">
        <f t="shared" si="11"/>
        <v>16674</v>
      </c>
      <c r="AB66" s="27">
        <f t="shared" si="5"/>
        <v>1145</v>
      </c>
      <c r="AC66" s="27">
        <f t="shared" si="12"/>
        <v>126</v>
      </c>
      <c r="AD66" s="19">
        <f t="shared" si="6"/>
        <v>1271</v>
      </c>
      <c r="AE66" s="19"/>
      <c r="AF66" s="19">
        <f t="shared" si="13"/>
        <v>15403</v>
      </c>
      <c r="AG66" s="23" t="s">
        <v>35</v>
      </c>
      <c r="AH66" s="66">
        <v>10120040500</v>
      </c>
      <c r="AI66" s="66" t="s">
        <v>407</v>
      </c>
      <c r="AJ66" s="65"/>
    </row>
    <row r="67" spans="1:36" s="21" customFormat="1" ht="30.75" customHeight="1">
      <c r="A67" s="22">
        <f t="shared" si="8"/>
        <v>57</v>
      </c>
      <c r="B67" s="39" t="s">
        <v>210</v>
      </c>
      <c r="C67" s="29" t="s">
        <v>211</v>
      </c>
      <c r="D67" s="29" t="s">
        <v>212</v>
      </c>
      <c r="E67" s="29" t="s">
        <v>40</v>
      </c>
      <c r="F67" s="35">
        <v>101844153090</v>
      </c>
      <c r="G67" s="29">
        <v>1116083148</v>
      </c>
      <c r="H67" s="32">
        <v>34653</v>
      </c>
      <c r="I67" s="29" t="s">
        <v>230</v>
      </c>
      <c r="J67" s="40">
        <v>10340</v>
      </c>
      <c r="K67" s="40">
        <v>6894</v>
      </c>
      <c r="L67" s="40">
        <v>0</v>
      </c>
      <c r="M67" s="40">
        <v>829</v>
      </c>
      <c r="N67" s="41">
        <f t="shared" si="9"/>
        <v>18063</v>
      </c>
      <c r="O67" s="40">
        <v>166</v>
      </c>
      <c r="P67" s="18">
        <v>25</v>
      </c>
      <c r="Q67" s="18"/>
      <c r="R67" s="18">
        <f t="shared" si="10"/>
        <v>25</v>
      </c>
      <c r="S67" s="18">
        <v>0</v>
      </c>
      <c r="T67" s="18"/>
      <c r="U67" s="24">
        <f t="shared" si="14"/>
        <v>9942</v>
      </c>
      <c r="V67" s="24">
        <f t="shared" si="1"/>
        <v>6629</v>
      </c>
      <c r="W67" s="24">
        <f t="shared" si="2"/>
        <v>0</v>
      </c>
      <c r="X67" s="24">
        <f t="shared" si="3"/>
        <v>797</v>
      </c>
      <c r="Y67" s="24">
        <f t="shared" si="4"/>
        <v>0</v>
      </c>
      <c r="Z67" s="24"/>
      <c r="AA67" s="26">
        <f t="shared" si="11"/>
        <v>17368</v>
      </c>
      <c r="AB67" s="27">
        <f t="shared" si="5"/>
        <v>1193</v>
      </c>
      <c r="AC67" s="27">
        <f t="shared" si="12"/>
        <v>131</v>
      </c>
      <c r="AD67" s="19">
        <f t="shared" si="6"/>
        <v>1324</v>
      </c>
      <c r="AE67" s="19"/>
      <c r="AF67" s="19">
        <f t="shared" si="13"/>
        <v>16044</v>
      </c>
      <c r="AG67" s="20" t="s">
        <v>35</v>
      </c>
      <c r="AH67" s="56" t="s">
        <v>297</v>
      </c>
      <c r="AI67" s="57" t="s">
        <v>245</v>
      </c>
      <c r="AJ67" s="65"/>
    </row>
    <row r="68" spans="1:36" s="21" customFormat="1" ht="30.75" customHeight="1">
      <c r="A68" s="22">
        <f t="shared" si="8"/>
        <v>58</v>
      </c>
      <c r="B68" s="39" t="s">
        <v>213</v>
      </c>
      <c r="C68" s="29" t="s">
        <v>214</v>
      </c>
      <c r="D68" s="29" t="s">
        <v>138</v>
      </c>
      <c r="E68" s="29" t="s">
        <v>40</v>
      </c>
      <c r="F68" s="35">
        <v>101245453410</v>
      </c>
      <c r="G68" s="29">
        <v>6927551110</v>
      </c>
      <c r="H68" s="32" t="s">
        <v>240</v>
      </c>
      <c r="I68" s="29" t="s">
        <v>230</v>
      </c>
      <c r="J68" s="40">
        <v>10340</v>
      </c>
      <c r="K68" s="40">
        <v>6894</v>
      </c>
      <c r="L68" s="40">
        <v>0</v>
      </c>
      <c r="M68" s="40">
        <v>829</v>
      </c>
      <c r="N68" s="41">
        <f t="shared" si="9"/>
        <v>18063</v>
      </c>
      <c r="O68" s="40">
        <v>166</v>
      </c>
      <c r="P68" s="18">
        <v>25</v>
      </c>
      <c r="Q68" s="18"/>
      <c r="R68" s="18">
        <f t="shared" si="10"/>
        <v>25</v>
      </c>
      <c r="S68" s="18">
        <v>0</v>
      </c>
      <c r="T68" s="18"/>
      <c r="U68" s="24">
        <f t="shared" si="14"/>
        <v>9942</v>
      </c>
      <c r="V68" s="24">
        <f t="shared" si="1"/>
        <v>6629</v>
      </c>
      <c r="W68" s="24">
        <f t="shared" si="2"/>
        <v>0</v>
      </c>
      <c r="X68" s="24">
        <f t="shared" si="3"/>
        <v>797</v>
      </c>
      <c r="Y68" s="24">
        <f t="shared" si="4"/>
        <v>0</v>
      </c>
      <c r="Z68" s="24"/>
      <c r="AA68" s="26">
        <f t="shared" si="11"/>
        <v>17368</v>
      </c>
      <c r="AB68" s="27">
        <f t="shared" si="5"/>
        <v>1193</v>
      </c>
      <c r="AC68" s="27">
        <f t="shared" si="12"/>
        <v>131</v>
      </c>
      <c r="AD68" s="19">
        <f t="shared" si="6"/>
        <v>1324</v>
      </c>
      <c r="AE68" s="19"/>
      <c r="AF68" s="19">
        <f t="shared" si="13"/>
        <v>16044</v>
      </c>
      <c r="AG68" s="20" t="s">
        <v>35</v>
      </c>
      <c r="AH68" s="60" t="s">
        <v>298</v>
      </c>
      <c r="AI68" s="59" t="s">
        <v>245</v>
      </c>
      <c r="AJ68" s="65"/>
    </row>
    <row r="69" spans="1:36" s="21" customFormat="1" ht="30.75" customHeight="1">
      <c r="A69" s="22">
        <f t="shared" si="8"/>
        <v>59</v>
      </c>
      <c r="B69" s="39" t="s">
        <v>218</v>
      </c>
      <c r="C69" s="29" t="s">
        <v>219</v>
      </c>
      <c r="D69" s="29" t="s">
        <v>220</v>
      </c>
      <c r="E69" s="29" t="s">
        <v>40</v>
      </c>
      <c r="F69" s="35">
        <v>100694323390</v>
      </c>
      <c r="G69" s="29">
        <v>1116083182</v>
      </c>
      <c r="H69" s="32" t="s">
        <v>241</v>
      </c>
      <c r="I69" s="29" t="s">
        <v>230</v>
      </c>
      <c r="J69" s="40">
        <v>10340</v>
      </c>
      <c r="K69" s="40">
        <v>6894</v>
      </c>
      <c r="L69" s="40">
        <v>0</v>
      </c>
      <c r="M69" s="40">
        <v>829</v>
      </c>
      <c r="N69" s="41">
        <f t="shared" si="9"/>
        <v>18063</v>
      </c>
      <c r="O69" s="40">
        <v>166</v>
      </c>
      <c r="P69" s="18">
        <v>26</v>
      </c>
      <c r="Q69" s="18"/>
      <c r="R69" s="18">
        <f t="shared" si="10"/>
        <v>26</v>
      </c>
      <c r="S69" s="18">
        <v>0</v>
      </c>
      <c r="T69" s="18"/>
      <c r="U69" s="24">
        <f t="shared" si="14"/>
        <v>10340</v>
      </c>
      <c r="V69" s="24">
        <f t="shared" si="1"/>
        <v>6894</v>
      </c>
      <c r="W69" s="24">
        <f t="shared" si="2"/>
        <v>0</v>
      </c>
      <c r="X69" s="24">
        <f t="shared" si="3"/>
        <v>829</v>
      </c>
      <c r="Y69" s="24">
        <f t="shared" si="4"/>
        <v>0</v>
      </c>
      <c r="Z69" s="24"/>
      <c r="AA69" s="26">
        <f t="shared" si="11"/>
        <v>18063</v>
      </c>
      <c r="AB69" s="27">
        <f t="shared" si="5"/>
        <v>1241</v>
      </c>
      <c r="AC69" s="27">
        <f t="shared" si="12"/>
        <v>136</v>
      </c>
      <c r="AD69" s="19">
        <f t="shared" si="6"/>
        <v>1377</v>
      </c>
      <c r="AE69" s="19"/>
      <c r="AF69" s="19">
        <f t="shared" si="13"/>
        <v>16686</v>
      </c>
      <c r="AG69" s="20" t="s">
        <v>35</v>
      </c>
      <c r="AH69" s="56" t="s">
        <v>300</v>
      </c>
      <c r="AI69" s="57" t="s">
        <v>245</v>
      </c>
      <c r="AJ69" s="65"/>
    </row>
    <row r="70" spans="1:36" s="21" customFormat="1" ht="30.75" customHeight="1">
      <c r="A70" s="22">
        <f t="shared" si="8"/>
        <v>60</v>
      </c>
      <c r="B70" s="39" t="s">
        <v>215</v>
      </c>
      <c r="C70" s="29" t="s">
        <v>216</v>
      </c>
      <c r="D70" s="29" t="s">
        <v>217</v>
      </c>
      <c r="E70" s="29" t="s">
        <v>40</v>
      </c>
      <c r="F70" s="35">
        <v>101275611817</v>
      </c>
      <c r="G70" s="29">
        <v>6927803092</v>
      </c>
      <c r="H70" s="32">
        <v>35979</v>
      </c>
      <c r="I70" s="29" t="s">
        <v>230</v>
      </c>
      <c r="J70" s="40">
        <v>10340</v>
      </c>
      <c r="K70" s="40">
        <v>6894</v>
      </c>
      <c r="L70" s="40">
        <v>0</v>
      </c>
      <c r="M70" s="40">
        <v>829</v>
      </c>
      <c r="N70" s="41">
        <f t="shared" si="9"/>
        <v>18063</v>
      </c>
      <c r="O70" s="40">
        <v>166</v>
      </c>
      <c r="P70" s="18">
        <v>25</v>
      </c>
      <c r="Q70" s="18"/>
      <c r="R70" s="18">
        <f t="shared" si="10"/>
        <v>25</v>
      </c>
      <c r="S70" s="18">
        <v>0</v>
      </c>
      <c r="T70" s="18"/>
      <c r="U70" s="24">
        <f t="shared" si="14"/>
        <v>9942</v>
      </c>
      <c r="V70" s="24">
        <f t="shared" si="1"/>
        <v>6629</v>
      </c>
      <c r="W70" s="24">
        <f t="shared" si="2"/>
        <v>0</v>
      </c>
      <c r="X70" s="24">
        <f t="shared" si="3"/>
        <v>797</v>
      </c>
      <c r="Y70" s="24">
        <f t="shared" si="4"/>
        <v>0</v>
      </c>
      <c r="Z70" s="24"/>
      <c r="AA70" s="26">
        <f t="shared" si="11"/>
        <v>17368</v>
      </c>
      <c r="AB70" s="27">
        <f t="shared" si="5"/>
        <v>1193</v>
      </c>
      <c r="AC70" s="27">
        <f t="shared" si="12"/>
        <v>131</v>
      </c>
      <c r="AD70" s="19">
        <f t="shared" si="6"/>
        <v>1324</v>
      </c>
      <c r="AE70" s="19"/>
      <c r="AF70" s="19">
        <f t="shared" si="13"/>
        <v>16044</v>
      </c>
      <c r="AG70" s="20" t="s">
        <v>35</v>
      </c>
      <c r="AH70" s="58" t="s">
        <v>299</v>
      </c>
      <c r="AI70" s="59" t="s">
        <v>245</v>
      </c>
      <c r="AJ70" s="65"/>
    </row>
    <row r="71" spans="1:36" s="21" customFormat="1" ht="30.75" customHeight="1">
      <c r="A71" s="22">
        <f t="shared" si="8"/>
        <v>61</v>
      </c>
      <c r="B71" s="39" t="s">
        <v>221</v>
      </c>
      <c r="C71" s="29" t="s">
        <v>222</v>
      </c>
      <c r="D71" s="29" t="s">
        <v>223</v>
      </c>
      <c r="E71" s="29" t="s">
        <v>40</v>
      </c>
      <c r="F71" s="35">
        <v>101844153074</v>
      </c>
      <c r="G71" s="29">
        <v>1116085016</v>
      </c>
      <c r="H71" s="32" t="s">
        <v>242</v>
      </c>
      <c r="I71" s="29" t="s">
        <v>230</v>
      </c>
      <c r="J71" s="40">
        <v>10340</v>
      </c>
      <c r="K71" s="40">
        <v>6894</v>
      </c>
      <c r="L71" s="40">
        <v>0</v>
      </c>
      <c r="M71" s="40">
        <v>829</v>
      </c>
      <c r="N71" s="41">
        <f t="shared" si="9"/>
        <v>18063</v>
      </c>
      <c r="O71" s="40">
        <v>166</v>
      </c>
      <c r="P71" s="18">
        <v>25</v>
      </c>
      <c r="Q71" s="18"/>
      <c r="R71" s="18">
        <f t="shared" si="10"/>
        <v>25</v>
      </c>
      <c r="S71" s="18">
        <v>0</v>
      </c>
      <c r="T71" s="18"/>
      <c r="U71" s="24">
        <f t="shared" si="14"/>
        <v>9942</v>
      </c>
      <c r="V71" s="24">
        <f t="shared" ref="V71:V75" si="15">ROUND(K71/$D$4*R71,0)</f>
        <v>6629</v>
      </c>
      <c r="W71" s="24">
        <f t="shared" ref="W71:W75" si="16">L71/$D$4*R71</f>
        <v>0</v>
      </c>
      <c r="X71" s="24">
        <f t="shared" ref="X71:X75" si="17">ROUND(M71/$D$4*R71,0)</f>
        <v>797</v>
      </c>
      <c r="Y71" s="24">
        <f t="shared" ref="Y71:Y75" si="18">ROUND(O71*S71,0)</f>
        <v>0</v>
      </c>
      <c r="Z71" s="24"/>
      <c r="AA71" s="26">
        <f t="shared" ref="AA71:AA75" si="19">+U71+V71+W71+X71+Y71+Z71</f>
        <v>17368</v>
      </c>
      <c r="AB71" s="27">
        <f t="shared" ref="AB71:AB75" si="20">+ROUND(U71*12%,0)</f>
        <v>1193</v>
      </c>
      <c r="AC71" s="27">
        <f t="shared" ref="AC71:AC75" si="21">+CEILING(AA71*0.75%,1)</f>
        <v>131</v>
      </c>
      <c r="AD71" s="19">
        <f t="shared" ref="AD71:AD75" si="22">+AC71+AB71</f>
        <v>1324</v>
      </c>
      <c r="AE71" s="19"/>
      <c r="AF71" s="19">
        <f t="shared" si="13"/>
        <v>16044</v>
      </c>
      <c r="AG71" s="20" t="s">
        <v>35</v>
      </c>
      <c r="AH71" s="38">
        <v>10090785601</v>
      </c>
      <c r="AI71" s="38" t="s">
        <v>245</v>
      </c>
      <c r="AJ71" s="65"/>
    </row>
    <row r="72" spans="1:36" s="21" customFormat="1" ht="30.75" customHeight="1">
      <c r="A72" s="22">
        <f t="shared" si="8"/>
        <v>62</v>
      </c>
      <c r="B72" s="30" t="s">
        <v>224</v>
      </c>
      <c r="C72" s="31" t="s">
        <v>225</v>
      </c>
      <c r="D72" s="31" t="s">
        <v>226</v>
      </c>
      <c r="E72" s="29" t="s">
        <v>40</v>
      </c>
      <c r="F72" s="34">
        <v>101413913099</v>
      </c>
      <c r="G72" s="29">
        <v>1116084882</v>
      </c>
      <c r="H72" s="33" t="s">
        <v>243</v>
      </c>
      <c r="I72" s="29" t="s">
        <v>230</v>
      </c>
      <c r="J72" s="40">
        <v>10340</v>
      </c>
      <c r="K72" s="40">
        <v>6894</v>
      </c>
      <c r="L72" s="40">
        <v>0</v>
      </c>
      <c r="M72" s="40">
        <v>829</v>
      </c>
      <c r="N72" s="41">
        <f t="shared" si="9"/>
        <v>18063</v>
      </c>
      <c r="O72" s="40">
        <v>166</v>
      </c>
      <c r="P72" s="18">
        <v>21</v>
      </c>
      <c r="Q72" s="18"/>
      <c r="R72" s="18">
        <f t="shared" ref="R72:R99" si="23">SUM(P72:Q72)</f>
        <v>21</v>
      </c>
      <c r="S72" s="18">
        <v>0</v>
      </c>
      <c r="T72" s="18"/>
      <c r="U72" s="24">
        <f t="shared" si="14"/>
        <v>8352</v>
      </c>
      <c r="V72" s="24">
        <f t="shared" si="15"/>
        <v>5568</v>
      </c>
      <c r="W72" s="24">
        <f t="shared" si="16"/>
        <v>0</v>
      </c>
      <c r="X72" s="24">
        <f t="shared" si="17"/>
        <v>670</v>
      </c>
      <c r="Y72" s="24">
        <f t="shared" si="18"/>
        <v>0</v>
      </c>
      <c r="Z72" s="24"/>
      <c r="AA72" s="26">
        <f t="shared" si="19"/>
        <v>14590</v>
      </c>
      <c r="AB72" s="27">
        <f t="shared" si="20"/>
        <v>1002</v>
      </c>
      <c r="AC72" s="27">
        <f t="shared" si="21"/>
        <v>110</v>
      </c>
      <c r="AD72" s="19">
        <f t="shared" si="22"/>
        <v>1112</v>
      </c>
      <c r="AE72" s="19"/>
      <c r="AF72" s="19">
        <f t="shared" si="13"/>
        <v>13478</v>
      </c>
      <c r="AG72" s="20" t="s">
        <v>35</v>
      </c>
      <c r="AH72" s="58" t="s">
        <v>301</v>
      </c>
      <c r="AI72" s="59" t="s">
        <v>245</v>
      </c>
      <c r="AJ72" s="65"/>
    </row>
    <row r="73" spans="1:36" s="21" customFormat="1" ht="30.75" customHeight="1">
      <c r="A73" s="22">
        <f t="shared" si="8"/>
        <v>63</v>
      </c>
      <c r="B73" s="30" t="s">
        <v>227</v>
      </c>
      <c r="C73" s="29" t="s">
        <v>228</v>
      </c>
      <c r="D73" s="29" t="s">
        <v>229</v>
      </c>
      <c r="E73" s="29" t="s">
        <v>40</v>
      </c>
      <c r="F73" s="35">
        <v>101844153088</v>
      </c>
      <c r="G73" s="29">
        <v>1116091119</v>
      </c>
      <c r="H73" s="32">
        <v>34926</v>
      </c>
      <c r="I73" s="32" t="s">
        <v>231</v>
      </c>
      <c r="J73" s="40">
        <v>10340</v>
      </c>
      <c r="K73" s="40">
        <v>6894</v>
      </c>
      <c r="L73" s="40">
        <v>0</v>
      </c>
      <c r="M73" s="40">
        <v>829</v>
      </c>
      <c r="N73" s="41">
        <f t="shared" si="9"/>
        <v>18063</v>
      </c>
      <c r="O73" s="40">
        <v>166</v>
      </c>
      <c r="P73" s="18">
        <v>25</v>
      </c>
      <c r="Q73" s="18"/>
      <c r="R73" s="18">
        <f t="shared" si="23"/>
        <v>25</v>
      </c>
      <c r="S73" s="18">
        <v>0</v>
      </c>
      <c r="T73" s="18"/>
      <c r="U73" s="24">
        <f t="shared" si="14"/>
        <v>9942</v>
      </c>
      <c r="V73" s="24">
        <f t="shared" si="15"/>
        <v>6629</v>
      </c>
      <c r="W73" s="24">
        <f t="shared" si="16"/>
        <v>0</v>
      </c>
      <c r="X73" s="24">
        <f t="shared" si="17"/>
        <v>797</v>
      </c>
      <c r="Y73" s="24">
        <f t="shared" si="18"/>
        <v>0</v>
      </c>
      <c r="Z73" s="24"/>
      <c r="AA73" s="26">
        <f t="shared" si="19"/>
        <v>17368</v>
      </c>
      <c r="AB73" s="27">
        <f t="shared" si="20"/>
        <v>1193</v>
      </c>
      <c r="AC73" s="27">
        <f t="shared" si="21"/>
        <v>131</v>
      </c>
      <c r="AD73" s="19">
        <f t="shared" si="22"/>
        <v>1324</v>
      </c>
      <c r="AE73" s="19"/>
      <c r="AF73" s="19">
        <f t="shared" si="13"/>
        <v>16044</v>
      </c>
      <c r="AG73" s="23" t="s">
        <v>35</v>
      </c>
      <c r="AH73" s="66">
        <v>10120040497</v>
      </c>
      <c r="AI73" s="66" t="s">
        <v>407</v>
      </c>
      <c r="AJ73" s="65"/>
    </row>
    <row r="74" spans="1:36" s="21" customFormat="1" ht="30.75" customHeight="1">
      <c r="A74" s="22">
        <f t="shared" si="8"/>
        <v>64</v>
      </c>
      <c r="B74" s="30" t="s">
        <v>318</v>
      </c>
      <c r="C74" s="37" t="s">
        <v>319</v>
      </c>
      <c r="D74" s="37" t="s">
        <v>320</v>
      </c>
      <c r="E74" s="29" t="s">
        <v>40</v>
      </c>
      <c r="F74" s="43">
        <v>101888993802</v>
      </c>
      <c r="G74" s="29">
        <v>1116153832</v>
      </c>
      <c r="H74" s="42">
        <v>32944</v>
      </c>
      <c r="I74" s="42">
        <v>44866</v>
      </c>
      <c r="J74" s="40">
        <v>10340</v>
      </c>
      <c r="K74" s="40">
        <v>6894</v>
      </c>
      <c r="L74" s="40">
        <v>0</v>
      </c>
      <c r="M74" s="40">
        <v>829</v>
      </c>
      <c r="N74" s="41">
        <f t="shared" ref="N74:N97" si="24">+J74+K74+L74+M74</f>
        <v>18063</v>
      </c>
      <c r="O74" s="40">
        <v>166</v>
      </c>
      <c r="P74" s="18">
        <v>25</v>
      </c>
      <c r="Q74" s="18"/>
      <c r="R74" s="18">
        <f t="shared" si="23"/>
        <v>25</v>
      </c>
      <c r="S74" s="18">
        <v>0</v>
      </c>
      <c r="T74" s="18"/>
      <c r="U74" s="24">
        <f t="shared" si="14"/>
        <v>9942</v>
      </c>
      <c r="V74" s="24">
        <f t="shared" si="15"/>
        <v>6629</v>
      </c>
      <c r="W74" s="24">
        <f t="shared" si="16"/>
        <v>0</v>
      </c>
      <c r="X74" s="24">
        <f t="shared" si="17"/>
        <v>797</v>
      </c>
      <c r="Y74" s="24">
        <f t="shared" si="18"/>
        <v>0</v>
      </c>
      <c r="Z74" s="24"/>
      <c r="AA74" s="26">
        <f t="shared" si="19"/>
        <v>17368</v>
      </c>
      <c r="AB74" s="27">
        <f t="shared" si="20"/>
        <v>1193</v>
      </c>
      <c r="AC74" s="27">
        <f t="shared" si="21"/>
        <v>131</v>
      </c>
      <c r="AD74" s="19">
        <f t="shared" si="22"/>
        <v>1324</v>
      </c>
      <c r="AE74" s="19"/>
      <c r="AF74" s="19">
        <f t="shared" si="13"/>
        <v>16044</v>
      </c>
      <c r="AG74" s="23" t="s">
        <v>35</v>
      </c>
      <c r="AH74" s="66">
        <v>10126998262</v>
      </c>
      <c r="AI74" s="66" t="s">
        <v>262</v>
      </c>
      <c r="AJ74" s="65"/>
    </row>
    <row r="75" spans="1:36" s="21" customFormat="1" ht="30.75" customHeight="1">
      <c r="A75" s="22">
        <f t="shared" si="8"/>
        <v>65</v>
      </c>
      <c r="B75" s="30" t="s">
        <v>326</v>
      </c>
      <c r="C75" s="37" t="s">
        <v>327</v>
      </c>
      <c r="D75" s="37" t="s">
        <v>328</v>
      </c>
      <c r="E75" s="29" t="s">
        <v>40</v>
      </c>
      <c r="F75" s="43">
        <v>101903671354</v>
      </c>
      <c r="G75" s="29">
        <v>1116179560</v>
      </c>
      <c r="H75" s="45" t="s">
        <v>330</v>
      </c>
      <c r="I75" s="37" t="s">
        <v>329</v>
      </c>
      <c r="J75" s="40">
        <v>10340</v>
      </c>
      <c r="K75" s="40">
        <v>6894</v>
      </c>
      <c r="L75" s="40">
        <v>0</v>
      </c>
      <c r="M75" s="40">
        <v>829</v>
      </c>
      <c r="N75" s="41">
        <f t="shared" si="24"/>
        <v>18063</v>
      </c>
      <c r="O75" s="40">
        <v>166</v>
      </c>
      <c r="P75" s="18">
        <v>26</v>
      </c>
      <c r="Q75" s="18"/>
      <c r="R75" s="18">
        <f t="shared" si="23"/>
        <v>26</v>
      </c>
      <c r="S75" s="18">
        <v>0</v>
      </c>
      <c r="T75" s="18"/>
      <c r="U75" s="24">
        <f t="shared" si="14"/>
        <v>10340</v>
      </c>
      <c r="V75" s="24">
        <f t="shared" si="15"/>
        <v>6894</v>
      </c>
      <c r="W75" s="24">
        <f t="shared" si="16"/>
        <v>0</v>
      </c>
      <c r="X75" s="24">
        <f t="shared" si="17"/>
        <v>829</v>
      </c>
      <c r="Y75" s="24">
        <f t="shared" si="18"/>
        <v>0</v>
      </c>
      <c r="Z75" s="24"/>
      <c r="AA75" s="26">
        <f t="shared" si="19"/>
        <v>18063</v>
      </c>
      <c r="AB75" s="27">
        <f t="shared" si="20"/>
        <v>1241</v>
      </c>
      <c r="AC75" s="27">
        <f t="shared" si="21"/>
        <v>136</v>
      </c>
      <c r="AD75" s="19">
        <f t="shared" si="22"/>
        <v>1377</v>
      </c>
      <c r="AE75" s="19"/>
      <c r="AF75" s="19">
        <f t="shared" si="13"/>
        <v>16686</v>
      </c>
      <c r="AG75" s="23" t="s">
        <v>35</v>
      </c>
      <c r="AH75" s="66">
        <v>10123088788</v>
      </c>
      <c r="AI75" s="66" t="s">
        <v>409</v>
      </c>
      <c r="AJ75" s="65"/>
    </row>
    <row r="76" spans="1:36" s="21" customFormat="1" ht="30" customHeight="1">
      <c r="A76" s="22">
        <f t="shared" ref="A76:A102" si="25">A75+1</f>
        <v>66</v>
      </c>
      <c r="B76" s="44" t="s">
        <v>361</v>
      </c>
      <c r="C76" s="37" t="s">
        <v>38</v>
      </c>
      <c r="D76" s="37" t="s">
        <v>331</v>
      </c>
      <c r="E76" s="37" t="s">
        <v>40</v>
      </c>
      <c r="F76" s="50">
        <v>101584733684</v>
      </c>
      <c r="G76" s="29">
        <v>1116206899</v>
      </c>
      <c r="H76" s="42" t="s">
        <v>351</v>
      </c>
      <c r="I76" s="37" t="s">
        <v>345</v>
      </c>
      <c r="J76" s="40">
        <v>10340</v>
      </c>
      <c r="K76" s="40">
        <v>6894</v>
      </c>
      <c r="L76" s="40">
        <v>0</v>
      </c>
      <c r="M76" s="40">
        <v>829</v>
      </c>
      <c r="N76" s="41">
        <f t="shared" si="24"/>
        <v>18063</v>
      </c>
      <c r="O76" s="40">
        <v>166</v>
      </c>
      <c r="P76" s="18">
        <v>22</v>
      </c>
      <c r="Q76" s="18"/>
      <c r="R76" s="18">
        <f t="shared" si="23"/>
        <v>22</v>
      </c>
      <c r="S76" s="18">
        <v>0</v>
      </c>
      <c r="T76" s="18"/>
      <c r="U76" s="24">
        <f t="shared" ref="U76:U90" si="26">ROUND(J76/$D$4*R76,0)</f>
        <v>8749</v>
      </c>
      <c r="V76" s="24">
        <f t="shared" ref="V76:V90" si="27">ROUND(K76/$D$4*R76,0)</f>
        <v>5833</v>
      </c>
      <c r="W76" s="24">
        <f t="shared" ref="W76:W90" si="28">L76/$D$4*R76</f>
        <v>0</v>
      </c>
      <c r="X76" s="24">
        <f t="shared" ref="X76:X90" si="29">ROUND(M76/$D$4*R76,0)</f>
        <v>701</v>
      </c>
      <c r="Y76" s="24">
        <f t="shared" ref="Y76:Y90" si="30">ROUND(O76*S76,0)</f>
        <v>0</v>
      </c>
      <c r="Z76" s="24"/>
      <c r="AA76" s="26">
        <f t="shared" ref="AA76:AA90" si="31">+U76+V76+W76+X76+Y76+Z76</f>
        <v>15283</v>
      </c>
      <c r="AB76" s="27">
        <f t="shared" ref="AB76:AB84" si="32">ROUND(U76*12%,0)</f>
        <v>1050</v>
      </c>
      <c r="AC76" s="27">
        <f t="shared" ref="AC76:AC90" si="33">+CEILING(AA76*0.75%,1)</f>
        <v>115</v>
      </c>
      <c r="AD76" s="19">
        <f t="shared" ref="AD76:AD90" si="34">+AC76+AB76</f>
        <v>1165</v>
      </c>
      <c r="AE76" s="19"/>
      <c r="AF76" s="19">
        <f t="shared" ref="AF76:AF83" si="35">AA76-AD76+AE76</f>
        <v>14118</v>
      </c>
      <c r="AG76" s="23" t="s">
        <v>35</v>
      </c>
      <c r="AH76" s="66">
        <v>10120040475</v>
      </c>
      <c r="AI76" s="66" t="s">
        <v>407</v>
      </c>
      <c r="AJ76" s="65"/>
    </row>
    <row r="77" spans="1:36" s="21" customFormat="1" ht="30" customHeight="1">
      <c r="A77" s="22">
        <f t="shared" si="25"/>
        <v>67</v>
      </c>
      <c r="B77" s="44" t="s">
        <v>362</v>
      </c>
      <c r="C77" s="37" t="s">
        <v>332</v>
      </c>
      <c r="D77" s="37" t="s">
        <v>333</v>
      </c>
      <c r="E77" s="37" t="s">
        <v>40</v>
      </c>
      <c r="F77" s="50">
        <v>101606373968</v>
      </c>
      <c r="G77" s="29">
        <v>1116206934</v>
      </c>
      <c r="H77" s="42" t="s">
        <v>352</v>
      </c>
      <c r="I77" s="37" t="s">
        <v>345</v>
      </c>
      <c r="J77" s="40">
        <v>10340</v>
      </c>
      <c r="K77" s="40">
        <v>6894</v>
      </c>
      <c r="L77" s="40">
        <v>0</v>
      </c>
      <c r="M77" s="40">
        <v>829</v>
      </c>
      <c r="N77" s="41">
        <f t="shared" si="24"/>
        <v>18063</v>
      </c>
      <c r="O77" s="40">
        <v>166</v>
      </c>
      <c r="P77" s="18">
        <v>9</v>
      </c>
      <c r="Q77" s="18"/>
      <c r="R77" s="18">
        <f t="shared" si="23"/>
        <v>9</v>
      </c>
      <c r="S77" s="18">
        <v>0</v>
      </c>
      <c r="T77" s="18"/>
      <c r="U77" s="24">
        <f t="shared" si="26"/>
        <v>3579</v>
      </c>
      <c r="V77" s="24">
        <f t="shared" si="27"/>
        <v>2386</v>
      </c>
      <c r="W77" s="24">
        <f t="shared" si="28"/>
        <v>0</v>
      </c>
      <c r="X77" s="24">
        <f t="shared" si="29"/>
        <v>287</v>
      </c>
      <c r="Y77" s="24">
        <f t="shared" si="30"/>
        <v>0</v>
      </c>
      <c r="Z77" s="24"/>
      <c r="AA77" s="26">
        <f t="shared" si="31"/>
        <v>6252</v>
      </c>
      <c r="AB77" s="27">
        <f t="shared" si="32"/>
        <v>429</v>
      </c>
      <c r="AC77" s="27">
        <f t="shared" si="33"/>
        <v>47</v>
      </c>
      <c r="AD77" s="19">
        <f t="shared" si="34"/>
        <v>476</v>
      </c>
      <c r="AE77" s="19"/>
      <c r="AF77" s="19">
        <f t="shared" si="35"/>
        <v>5776</v>
      </c>
      <c r="AG77" s="23" t="s">
        <v>35</v>
      </c>
      <c r="AH77" s="66">
        <v>10126895132</v>
      </c>
      <c r="AI77" s="66" t="s">
        <v>409</v>
      </c>
      <c r="AJ77" s="65"/>
    </row>
    <row r="78" spans="1:36" s="21" customFormat="1" ht="30" customHeight="1">
      <c r="A78" s="22">
        <f t="shared" si="25"/>
        <v>68</v>
      </c>
      <c r="B78" s="44" t="s">
        <v>363</v>
      </c>
      <c r="C78" s="37" t="s">
        <v>334</v>
      </c>
      <c r="D78" s="37" t="s">
        <v>335</v>
      </c>
      <c r="E78" s="37" t="s">
        <v>40</v>
      </c>
      <c r="F78" s="50">
        <v>101922436756</v>
      </c>
      <c r="G78" s="29">
        <v>1116206944</v>
      </c>
      <c r="H78" s="42" t="s">
        <v>353</v>
      </c>
      <c r="I78" s="37" t="s">
        <v>346</v>
      </c>
      <c r="J78" s="40">
        <v>10340</v>
      </c>
      <c r="K78" s="40">
        <v>6894</v>
      </c>
      <c r="L78" s="40">
        <v>0</v>
      </c>
      <c r="M78" s="40">
        <v>829</v>
      </c>
      <c r="N78" s="41">
        <f t="shared" si="24"/>
        <v>18063</v>
      </c>
      <c r="O78" s="40">
        <v>166</v>
      </c>
      <c r="P78" s="18">
        <v>25</v>
      </c>
      <c r="Q78" s="18"/>
      <c r="R78" s="18">
        <f t="shared" si="23"/>
        <v>25</v>
      </c>
      <c r="S78" s="18">
        <v>0</v>
      </c>
      <c r="T78" s="18"/>
      <c r="U78" s="24">
        <f t="shared" si="26"/>
        <v>9942</v>
      </c>
      <c r="V78" s="24">
        <f t="shared" si="27"/>
        <v>6629</v>
      </c>
      <c r="W78" s="24">
        <f t="shared" si="28"/>
        <v>0</v>
      </c>
      <c r="X78" s="24">
        <f t="shared" si="29"/>
        <v>797</v>
      </c>
      <c r="Y78" s="24">
        <f t="shared" si="30"/>
        <v>0</v>
      </c>
      <c r="Z78" s="24"/>
      <c r="AA78" s="26">
        <f t="shared" si="31"/>
        <v>17368</v>
      </c>
      <c r="AB78" s="27">
        <f t="shared" si="32"/>
        <v>1193</v>
      </c>
      <c r="AC78" s="27">
        <f t="shared" si="33"/>
        <v>131</v>
      </c>
      <c r="AD78" s="19">
        <f t="shared" si="34"/>
        <v>1324</v>
      </c>
      <c r="AE78" s="19"/>
      <c r="AF78" s="19">
        <f t="shared" si="35"/>
        <v>16044</v>
      </c>
      <c r="AG78" s="23" t="s">
        <v>35</v>
      </c>
      <c r="AH78" s="66">
        <v>10123088799</v>
      </c>
      <c r="AI78" s="66" t="s">
        <v>409</v>
      </c>
      <c r="AJ78" s="65"/>
    </row>
    <row r="79" spans="1:36" s="21" customFormat="1" ht="30" customHeight="1">
      <c r="A79" s="22">
        <f t="shared" si="25"/>
        <v>69</v>
      </c>
      <c r="B79" s="44" t="s">
        <v>364</v>
      </c>
      <c r="C79" s="37" t="s">
        <v>336</v>
      </c>
      <c r="D79" s="37" t="s">
        <v>337</v>
      </c>
      <c r="E79" s="37" t="s">
        <v>40</v>
      </c>
      <c r="F79" s="50">
        <v>101597342013</v>
      </c>
      <c r="G79" s="29">
        <v>1116206951</v>
      </c>
      <c r="H79" s="42" t="s">
        <v>354</v>
      </c>
      <c r="I79" s="37" t="s">
        <v>347</v>
      </c>
      <c r="J79" s="40">
        <v>10340</v>
      </c>
      <c r="K79" s="40">
        <v>6894</v>
      </c>
      <c r="L79" s="40">
        <v>0</v>
      </c>
      <c r="M79" s="40">
        <v>829</v>
      </c>
      <c r="N79" s="41">
        <f t="shared" si="24"/>
        <v>18063</v>
      </c>
      <c r="O79" s="40">
        <v>166</v>
      </c>
      <c r="P79" s="18">
        <v>25</v>
      </c>
      <c r="Q79" s="18"/>
      <c r="R79" s="18">
        <f t="shared" si="23"/>
        <v>25</v>
      </c>
      <c r="S79" s="18">
        <v>0</v>
      </c>
      <c r="T79" s="18"/>
      <c r="U79" s="24">
        <f t="shared" si="26"/>
        <v>9942</v>
      </c>
      <c r="V79" s="24">
        <f t="shared" si="27"/>
        <v>6629</v>
      </c>
      <c r="W79" s="24">
        <f t="shared" si="28"/>
        <v>0</v>
      </c>
      <c r="X79" s="24">
        <f t="shared" si="29"/>
        <v>797</v>
      </c>
      <c r="Y79" s="24">
        <f t="shared" si="30"/>
        <v>0</v>
      </c>
      <c r="Z79" s="24"/>
      <c r="AA79" s="26">
        <f t="shared" si="31"/>
        <v>17368</v>
      </c>
      <c r="AB79" s="27">
        <f t="shared" si="32"/>
        <v>1193</v>
      </c>
      <c r="AC79" s="27">
        <f t="shared" si="33"/>
        <v>131</v>
      </c>
      <c r="AD79" s="19">
        <f t="shared" si="34"/>
        <v>1324</v>
      </c>
      <c r="AE79" s="19"/>
      <c r="AF79" s="19">
        <f t="shared" si="35"/>
        <v>16044</v>
      </c>
      <c r="AG79" s="23" t="s">
        <v>35</v>
      </c>
      <c r="AH79" s="66">
        <v>10120040533</v>
      </c>
      <c r="AI79" s="66" t="s">
        <v>407</v>
      </c>
      <c r="AJ79" s="65"/>
    </row>
    <row r="80" spans="1:36" s="21" customFormat="1" ht="30" customHeight="1">
      <c r="A80" s="22">
        <f t="shared" si="25"/>
        <v>70</v>
      </c>
      <c r="B80" s="44" t="s">
        <v>365</v>
      </c>
      <c r="C80" s="37" t="s">
        <v>338</v>
      </c>
      <c r="D80" s="37" t="s">
        <v>339</v>
      </c>
      <c r="E80" s="37" t="s">
        <v>40</v>
      </c>
      <c r="F80" s="50">
        <v>101922436760</v>
      </c>
      <c r="G80" s="29">
        <v>1116206963</v>
      </c>
      <c r="H80" s="42" t="s">
        <v>355</v>
      </c>
      <c r="I80" s="37" t="s">
        <v>347</v>
      </c>
      <c r="J80" s="40">
        <v>10340</v>
      </c>
      <c r="K80" s="40">
        <v>6894</v>
      </c>
      <c r="L80" s="40">
        <v>0</v>
      </c>
      <c r="M80" s="40">
        <v>829</v>
      </c>
      <c r="N80" s="41">
        <f t="shared" si="24"/>
        <v>18063</v>
      </c>
      <c r="O80" s="40">
        <v>166</v>
      </c>
      <c r="P80" s="18">
        <v>26</v>
      </c>
      <c r="Q80" s="18"/>
      <c r="R80" s="18">
        <f t="shared" si="23"/>
        <v>26</v>
      </c>
      <c r="S80" s="18">
        <v>0</v>
      </c>
      <c r="T80" s="18"/>
      <c r="U80" s="24">
        <f t="shared" si="26"/>
        <v>10340</v>
      </c>
      <c r="V80" s="24">
        <f t="shared" si="27"/>
        <v>6894</v>
      </c>
      <c r="W80" s="24">
        <f t="shared" si="28"/>
        <v>0</v>
      </c>
      <c r="X80" s="24">
        <f t="shared" si="29"/>
        <v>829</v>
      </c>
      <c r="Y80" s="24">
        <f t="shared" si="30"/>
        <v>0</v>
      </c>
      <c r="Z80" s="24"/>
      <c r="AA80" s="26">
        <f t="shared" si="31"/>
        <v>18063</v>
      </c>
      <c r="AB80" s="27">
        <f t="shared" si="32"/>
        <v>1241</v>
      </c>
      <c r="AC80" s="27">
        <f t="shared" si="33"/>
        <v>136</v>
      </c>
      <c r="AD80" s="19">
        <f t="shared" si="34"/>
        <v>1377</v>
      </c>
      <c r="AE80" s="19"/>
      <c r="AF80" s="19">
        <f t="shared" si="35"/>
        <v>16686</v>
      </c>
      <c r="AG80" s="23" t="s">
        <v>35</v>
      </c>
      <c r="AH80" s="66">
        <v>10120040522</v>
      </c>
      <c r="AI80" s="66" t="s">
        <v>407</v>
      </c>
      <c r="AJ80" s="65"/>
    </row>
    <row r="81" spans="1:36" s="21" customFormat="1" ht="30" customHeight="1">
      <c r="A81" s="22">
        <f t="shared" si="25"/>
        <v>71</v>
      </c>
      <c r="B81" s="44" t="s">
        <v>366</v>
      </c>
      <c r="C81" s="37" t="s">
        <v>340</v>
      </c>
      <c r="D81" s="37" t="s">
        <v>217</v>
      </c>
      <c r="E81" s="37" t="s">
        <v>40</v>
      </c>
      <c r="F81" s="50">
        <v>101934896075</v>
      </c>
      <c r="G81" s="29">
        <v>1116229843</v>
      </c>
      <c r="H81" s="42" t="s">
        <v>356</v>
      </c>
      <c r="I81" s="37" t="s">
        <v>348</v>
      </c>
      <c r="J81" s="40">
        <v>10340</v>
      </c>
      <c r="K81" s="40">
        <v>6894</v>
      </c>
      <c r="L81" s="40">
        <v>0</v>
      </c>
      <c r="M81" s="40">
        <v>829</v>
      </c>
      <c r="N81" s="41">
        <f t="shared" si="24"/>
        <v>18063</v>
      </c>
      <c r="O81" s="40">
        <v>166</v>
      </c>
      <c r="P81" s="18">
        <v>25</v>
      </c>
      <c r="Q81" s="18"/>
      <c r="R81" s="18">
        <f t="shared" si="23"/>
        <v>25</v>
      </c>
      <c r="S81" s="18">
        <v>0</v>
      </c>
      <c r="T81" s="18"/>
      <c r="U81" s="24">
        <f t="shared" si="26"/>
        <v>9942</v>
      </c>
      <c r="V81" s="24">
        <f t="shared" si="27"/>
        <v>6629</v>
      </c>
      <c r="W81" s="24">
        <f t="shared" si="28"/>
        <v>0</v>
      </c>
      <c r="X81" s="24">
        <f t="shared" si="29"/>
        <v>797</v>
      </c>
      <c r="Y81" s="24">
        <f t="shared" si="30"/>
        <v>0</v>
      </c>
      <c r="Z81" s="24"/>
      <c r="AA81" s="26">
        <f t="shared" si="31"/>
        <v>17368</v>
      </c>
      <c r="AB81" s="27">
        <f t="shared" si="32"/>
        <v>1193</v>
      </c>
      <c r="AC81" s="27">
        <f t="shared" si="33"/>
        <v>131</v>
      </c>
      <c r="AD81" s="19">
        <f t="shared" si="34"/>
        <v>1324</v>
      </c>
      <c r="AE81" s="19"/>
      <c r="AF81" s="19">
        <f t="shared" si="35"/>
        <v>16044</v>
      </c>
      <c r="AG81" s="23" t="s">
        <v>35</v>
      </c>
      <c r="AH81" s="66">
        <v>10123088857</v>
      </c>
      <c r="AI81" s="66" t="s">
        <v>409</v>
      </c>
      <c r="AJ81" s="65"/>
    </row>
    <row r="82" spans="1:36" s="21" customFormat="1" ht="30" customHeight="1">
      <c r="A82" s="22">
        <f t="shared" si="25"/>
        <v>72</v>
      </c>
      <c r="B82" s="44" t="s">
        <v>367</v>
      </c>
      <c r="C82" s="37" t="s">
        <v>341</v>
      </c>
      <c r="D82" s="37" t="s">
        <v>342</v>
      </c>
      <c r="E82" s="37" t="s">
        <v>40</v>
      </c>
      <c r="F82" s="50">
        <v>101922455870</v>
      </c>
      <c r="G82" s="29">
        <v>1116207023</v>
      </c>
      <c r="H82" s="42" t="s">
        <v>357</v>
      </c>
      <c r="I82" s="37" t="s">
        <v>349</v>
      </c>
      <c r="J82" s="40">
        <v>10340</v>
      </c>
      <c r="K82" s="40">
        <v>6894</v>
      </c>
      <c r="L82" s="40">
        <v>0</v>
      </c>
      <c r="M82" s="40">
        <v>829</v>
      </c>
      <c r="N82" s="41">
        <f t="shared" si="24"/>
        <v>18063</v>
      </c>
      <c r="O82" s="40">
        <v>166</v>
      </c>
      <c r="P82" s="18">
        <v>19</v>
      </c>
      <c r="Q82" s="18"/>
      <c r="R82" s="18">
        <f t="shared" si="23"/>
        <v>19</v>
      </c>
      <c r="S82" s="18">
        <v>0</v>
      </c>
      <c r="T82" s="18"/>
      <c r="U82" s="24">
        <f t="shared" si="26"/>
        <v>7556</v>
      </c>
      <c r="V82" s="24">
        <f t="shared" si="27"/>
        <v>5038</v>
      </c>
      <c r="W82" s="24">
        <f t="shared" si="28"/>
        <v>0</v>
      </c>
      <c r="X82" s="24">
        <f t="shared" si="29"/>
        <v>606</v>
      </c>
      <c r="Y82" s="24">
        <f t="shared" si="30"/>
        <v>0</v>
      </c>
      <c r="Z82" s="24"/>
      <c r="AA82" s="26">
        <f t="shared" si="31"/>
        <v>13200</v>
      </c>
      <c r="AB82" s="27">
        <f t="shared" si="32"/>
        <v>907</v>
      </c>
      <c r="AC82" s="27">
        <f t="shared" si="33"/>
        <v>99</v>
      </c>
      <c r="AD82" s="19">
        <f t="shared" si="34"/>
        <v>1006</v>
      </c>
      <c r="AE82" s="19"/>
      <c r="AF82" s="19">
        <f t="shared" si="35"/>
        <v>12194</v>
      </c>
      <c r="AG82" s="23" t="s">
        <v>35</v>
      </c>
      <c r="AH82" s="66">
        <v>10123088777</v>
      </c>
      <c r="AI82" s="66" t="s">
        <v>409</v>
      </c>
      <c r="AJ82" s="65"/>
    </row>
    <row r="83" spans="1:36" s="21" customFormat="1" ht="30" customHeight="1">
      <c r="A83" s="22">
        <f t="shared" si="25"/>
        <v>73</v>
      </c>
      <c r="B83" s="44" t="s">
        <v>368</v>
      </c>
      <c r="C83" s="37" t="s">
        <v>343</v>
      </c>
      <c r="D83" s="37" t="s">
        <v>344</v>
      </c>
      <c r="E83" s="37" t="s">
        <v>40</v>
      </c>
      <c r="F83" s="50">
        <v>101820164116</v>
      </c>
      <c r="G83" s="29">
        <v>1116207044</v>
      </c>
      <c r="H83" s="42" t="s">
        <v>358</v>
      </c>
      <c r="I83" s="37" t="s">
        <v>350</v>
      </c>
      <c r="J83" s="40">
        <v>10340</v>
      </c>
      <c r="K83" s="40">
        <v>6894</v>
      </c>
      <c r="L83" s="40">
        <v>0</v>
      </c>
      <c r="M83" s="40">
        <v>829</v>
      </c>
      <c r="N83" s="41">
        <f t="shared" si="24"/>
        <v>18063</v>
      </c>
      <c r="O83" s="40">
        <v>166</v>
      </c>
      <c r="P83" s="18">
        <v>23</v>
      </c>
      <c r="Q83" s="18"/>
      <c r="R83" s="18">
        <f t="shared" si="23"/>
        <v>23</v>
      </c>
      <c r="S83" s="18">
        <v>0</v>
      </c>
      <c r="T83" s="18"/>
      <c r="U83" s="24">
        <f t="shared" si="26"/>
        <v>9147</v>
      </c>
      <c r="V83" s="24">
        <f t="shared" si="27"/>
        <v>6099</v>
      </c>
      <c r="W83" s="24">
        <f t="shared" si="28"/>
        <v>0</v>
      </c>
      <c r="X83" s="24">
        <f t="shared" si="29"/>
        <v>733</v>
      </c>
      <c r="Y83" s="24">
        <f t="shared" si="30"/>
        <v>0</v>
      </c>
      <c r="Z83" s="24"/>
      <c r="AA83" s="26">
        <f t="shared" si="31"/>
        <v>15979</v>
      </c>
      <c r="AB83" s="27">
        <f t="shared" si="32"/>
        <v>1098</v>
      </c>
      <c r="AC83" s="27">
        <f t="shared" si="33"/>
        <v>120</v>
      </c>
      <c r="AD83" s="19">
        <f t="shared" si="34"/>
        <v>1218</v>
      </c>
      <c r="AE83" s="19"/>
      <c r="AF83" s="19">
        <f t="shared" si="35"/>
        <v>14761</v>
      </c>
      <c r="AG83" s="78" t="s">
        <v>430</v>
      </c>
      <c r="AH83" s="48">
        <v>405602010672928</v>
      </c>
      <c r="AI83" s="48" t="s">
        <v>360</v>
      </c>
      <c r="AJ83" s="65"/>
    </row>
    <row r="84" spans="1:36" s="21" customFormat="1" ht="30" customHeight="1">
      <c r="A84" s="22">
        <f t="shared" si="25"/>
        <v>74</v>
      </c>
      <c r="B84" s="39" t="s">
        <v>369</v>
      </c>
      <c r="C84" s="29" t="s">
        <v>370</v>
      </c>
      <c r="D84" s="29" t="s">
        <v>371</v>
      </c>
      <c r="E84" s="29" t="s">
        <v>40</v>
      </c>
      <c r="F84" s="50">
        <v>101698588813</v>
      </c>
      <c r="G84" s="29">
        <v>1116085079</v>
      </c>
      <c r="H84" s="32">
        <v>35797</v>
      </c>
      <c r="I84" s="29" t="s">
        <v>230</v>
      </c>
      <c r="J84" s="40">
        <v>10340</v>
      </c>
      <c r="K84" s="40">
        <v>6894</v>
      </c>
      <c r="L84" s="40">
        <v>0</v>
      </c>
      <c r="M84" s="40">
        <v>829</v>
      </c>
      <c r="N84" s="41">
        <f t="shared" si="24"/>
        <v>18063</v>
      </c>
      <c r="O84" s="40">
        <v>166</v>
      </c>
      <c r="P84" s="18">
        <v>23</v>
      </c>
      <c r="Q84" s="18"/>
      <c r="R84" s="18">
        <f t="shared" si="23"/>
        <v>23</v>
      </c>
      <c r="S84" s="18">
        <v>0</v>
      </c>
      <c r="T84" s="18"/>
      <c r="U84" s="24">
        <f t="shared" si="26"/>
        <v>9147</v>
      </c>
      <c r="V84" s="24">
        <f t="shared" si="27"/>
        <v>6099</v>
      </c>
      <c r="W84" s="24">
        <f t="shared" si="28"/>
        <v>0</v>
      </c>
      <c r="X84" s="24">
        <f t="shared" si="29"/>
        <v>733</v>
      </c>
      <c r="Y84" s="24">
        <f t="shared" si="30"/>
        <v>0</v>
      </c>
      <c r="Z84" s="24"/>
      <c r="AA84" s="26">
        <f t="shared" si="31"/>
        <v>15979</v>
      </c>
      <c r="AB84" s="27">
        <f t="shared" si="32"/>
        <v>1098</v>
      </c>
      <c r="AC84" s="27">
        <f t="shared" si="33"/>
        <v>120</v>
      </c>
      <c r="AD84" s="19">
        <f t="shared" si="34"/>
        <v>1218</v>
      </c>
      <c r="AE84" s="19"/>
      <c r="AF84" s="19">
        <f>AA84-AD84+AE84</f>
        <v>14761</v>
      </c>
      <c r="AG84" s="20" t="s">
        <v>35</v>
      </c>
      <c r="AH84" s="57">
        <v>10087132192</v>
      </c>
      <c r="AI84" s="57" t="s">
        <v>271</v>
      </c>
      <c r="AJ84" s="65"/>
    </row>
    <row r="85" spans="1:36" s="21" customFormat="1" ht="30" customHeight="1">
      <c r="A85" s="22">
        <f t="shared" si="25"/>
        <v>75</v>
      </c>
      <c r="B85" s="30" t="s">
        <v>377</v>
      </c>
      <c r="C85" s="37" t="s">
        <v>380</v>
      </c>
      <c r="D85" s="37" t="s">
        <v>90</v>
      </c>
      <c r="E85" s="29" t="s">
        <v>40</v>
      </c>
      <c r="F85" s="35">
        <v>101915168875</v>
      </c>
      <c r="G85" s="29">
        <v>1116194017</v>
      </c>
      <c r="H85" s="42" t="s">
        <v>381</v>
      </c>
      <c r="I85" s="37" t="s">
        <v>382</v>
      </c>
      <c r="J85" s="40">
        <v>10340</v>
      </c>
      <c r="K85" s="40">
        <v>6894</v>
      </c>
      <c r="L85" s="40">
        <v>0</v>
      </c>
      <c r="M85" s="40">
        <v>829</v>
      </c>
      <c r="N85" s="41">
        <f t="shared" si="24"/>
        <v>18063</v>
      </c>
      <c r="O85" s="40">
        <v>166</v>
      </c>
      <c r="P85" s="18">
        <v>24</v>
      </c>
      <c r="Q85" s="18"/>
      <c r="R85" s="18">
        <f t="shared" si="23"/>
        <v>24</v>
      </c>
      <c r="S85" s="18">
        <v>0</v>
      </c>
      <c r="T85" s="18"/>
      <c r="U85" s="24">
        <f t="shared" si="26"/>
        <v>9545</v>
      </c>
      <c r="V85" s="24">
        <f t="shared" si="27"/>
        <v>6364</v>
      </c>
      <c r="W85" s="24">
        <f t="shared" si="28"/>
        <v>0</v>
      </c>
      <c r="X85" s="24">
        <f t="shared" si="29"/>
        <v>765</v>
      </c>
      <c r="Y85" s="24">
        <f t="shared" si="30"/>
        <v>0</v>
      </c>
      <c r="Z85" s="24"/>
      <c r="AA85" s="26">
        <f t="shared" si="31"/>
        <v>16674</v>
      </c>
      <c r="AB85" s="27">
        <f t="shared" ref="AB85:AB90" si="36">+ROUND(U85*12%,0)</f>
        <v>1145</v>
      </c>
      <c r="AC85" s="27">
        <f t="shared" si="33"/>
        <v>126</v>
      </c>
      <c r="AD85" s="19">
        <f t="shared" si="34"/>
        <v>1271</v>
      </c>
      <c r="AE85" s="19"/>
      <c r="AF85" s="19">
        <f t="shared" ref="AF85:AF90" si="37">AA85-AD85</f>
        <v>15403</v>
      </c>
      <c r="AG85" s="23" t="s">
        <v>35</v>
      </c>
      <c r="AH85" s="66">
        <v>10120040588</v>
      </c>
      <c r="AI85" s="66" t="s">
        <v>407</v>
      </c>
      <c r="AJ85" s="65"/>
    </row>
    <row r="86" spans="1:36" s="21" customFormat="1" ht="30" customHeight="1">
      <c r="A86" s="22">
        <f t="shared" si="25"/>
        <v>76</v>
      </c>
      <c r="B86" s="30" t="s">
        <v>378</v>
      </c>
      <c r="C86" s="37" t="s">
        <v>120</v>
      </c>
      <c r="D86" s="37" t="s">
        <v>383</v>
      </c>
      <c r="E86" s="29" t="s">
        <v>40</v>
      </c>
      <c r="F86" s="35">
        <v>101915168881</v>
      </c>
      <c r="G86" s="29">
        <v>1116194025</v>
      </c>
      <c r="H86" s="42" t="s">
        <v>384</v>
      </c>
      <c r="I86" s="37" t="s">
        <v>382</v>
      </c>
      <c r="J86" s="40">
        <v>10340</v>
      </c>
      <c r="K86" s="40">
        <v>6894</v>
      </c>
      <c r="L86" s="40">
        <v>0</v>
      </c>
      <c r="M86" s="40">
        <v>829</v>
      </c>
      <c r="N86" s="41">
        <f t="shared" si="24"/>
        <v>18063</v>
      </c>
      <c r="O86" s="40">
        <v>166</v>
      </c>
      <c r="P86" s="18">
        <v>21</v>
      </c>
      <c r="Q86" s="18"/>
      <c r="R86" s="18">
        <f t="shared" si="23"/>
        <v>21</v>
      </c>
      <c r="S86" s="18">
        <v>0</v>
      </c>
      <c r="T86" s="18"/>
      <c r="U86" s="24">
        <f t="shared" si="26"/>
        <v>8352</v>
      </c>
      <c r="V86" s="24">
        <f t="shared" si="27"/>
        <v>5568</v>
      </c>
      <c r="W86" s="24">
        <f t="shared" si="28"/>
        <v>0</v>
      </c>
      <c r="X86" s="24">
        <f t="shared" si="29"/>
        <v>670</v>
      </c>
      <c r="Y86" s="24">
        <f t="shared" si="30"/>
        <v>0</v>
      </c>
      <c r="Z86" s="24"/>
      <c r="AA86" s="26">
        <f t="shared" si="31"/>
        <v>14590</v>
      </c>
      <c r="AB86" s="27">
        <f t="shared" si="36"/>
        <v>1002</v>
      </c>
      <c r="AC86" s="27">
        <f t="shared" si="33"/>
        <v>110</v>
      </c>
      <c r="AD86" s="19">
        <f t="shared" si="34"/>
        <v>1112</v>
      </c>
      <c r="AE86" s="19"/>
      <c r="AF86" s="19">
        <f t="shared" si="37"/>
        <v>13478</v>
      </c>
      <c r="AG86" s="21" t="s">
        <v>431</v>
      </c>
      <c r="AH86" s="48">
        <v>100183302875</v>
      </c>
      <c r="AI86" s="48" t="s">
        <v>359</v>
      </c>
      <c r="AJ86" s="65"/>
    </row>
    <row r="87" spans="1:36" s="21" customFormat="1" ht="30" customHeight="1">
      <c r="A87" s="22">
        <f t="shared" si="25"/>
        <v>77</v>
      </c>
      <c r="B87" s="30" t="s">
        <v>379</v>
      </c>
      <c r="C87" s="37" t="s">
        <v>385</v>
      </c>
      <c r="D87" s="37" t="s">
        <v>386</v>
      </c>
      <c r="E87" s="29" t="s">
        <v>40</v>
      </c>
      <c r="F87" s="35">
        <v>101915168899</v>
      </c>
      <c r="G87" s="29">
        <v>1116194034</v>
      </c>
      <c r="H87" s="42" t="s">
        <v>387</v>
      </c>
      <c r="I87" s="37" t="s">
        <v>388</v>
      </c>
      <c r="J87" s="40">
        <v>10340</v>
      </c>
      <c r="K87" s="40">
        <v>6894</v>
      </c>
      <c r="L87" s="40">
        <v>0</v>
      </c>
      <c r="M87" s="40">
        <v>829</v>
      </c>
      <c r="N87" s="41">
        <f t="shared" si="24"/>
        <v>18063</v>
      </c>
      <c r="O87" s="40">
        <v>166</v>
      </c>
      <c r="P87" s="18">
        <v>25</v>
      </c>
      <c r="Q87" s="18"/>
      <c r="R87" s="18">
        <f t="shared" si="23"/>
        <v>25</v>
      </c>
      <c r="S87" s="18">
        <v>0</v>
      </c>
      <c r="T87" s="18"/>
      <c r="U87" s="24">
        <f t="shared" si="26"/>
        <v>9942</v>
      </c>
      <c r="V87" s="24">
        <f t="shared" si="27"/>
        <v>6629</v>
      </c>
      <c r="W87" s="24">
        <f t="shared" si="28"/>
        <v>0</v>
      </c>
      <c r="X87" s="24">
        <f t="shared" si="29"/>
        <v>797</v>
      </c>
      <c r="Y87" s="24">
        <f t="shared" si="30"/>
        <v>0</v>
      </c>
      <c r="Z87" s="24"/>
      <c r="AA87" s="26">
        <f t="shared" si="31"/>
        <v>17368</v>
      </c>
      <c r="AB87" s="27">
        <f t="shared" si="36"/>
        <v>1193</v>
      </c>
      <c r="AC87" s="27">
        <f t="shared" si="33"/>
        <v>131</v>
      </c>
      <c r="AD87" s="19">
        <f t="shared" si="34"/>
        <v>1324</v>
      </c>
      <c r="AE87" s="19"/>
      <c r="AF87" s="19">
        <f t="shared" si="37"/>
        <v>16044</v>
      </c>
      <c r="AG87" s="23" t="s">
        <v>35</v>
      </c>
      <c r="AH87" s="66">
        <v>10120040577</v>
      </c>
      <c r="AI87" s="66" t="s">
        <v>407</v>
      </c>
      <c r="AJ87" s="65"/>
    </row>
    <row r="88" spans="1:36" s="21" customFormat="1" ht="30" customHeight="1">
      <c r="A88" s="22">
        <f t="shared" si="25"/>
        <v>78</v>
      </c>
      <c r="B88" s="30" t="s">
        <v>376</v>
      </c>
      <c r="C88" s="49" t="s">
        <v>389</v>
      </c>
      <c r="D88" s="49" t="s">
        <v>390</v>
      </c>
      <c r="E88" s="29" t="s">
        <v>40</v>
      </c>
      <c r="F88" s="35">
        <v>101903671349</v>
      </c>
      <c r="G88" s="29">
        <v>1116193981</v>
      </c>
      <c r="H88" s="45">
        <v>34335</v>
      </c>
      <c r="I88" s="45">
        <v>44903</v>
      </c>
      <c r="J88" s="40">
        <v>10340</v>
      </c>
      <c r="K88" s="40">
        <v>6894</v>
      </c>
      <c r="L88" s="40">
        <v>0</v>
      </c>
      <c r="M88" s="40">
        <v>829</v>
      </c>
      <c r="N88" s="41">
        <f t="shared" si="24"/>
        <v>18063</v>
      </c>
      <c r="O88" s="40">
        <v>166</v>
      </c>
      <c r="P88" s="18">
        <v>25</v>
      </c>
      <c r="Q88" s="18"/>
      <c r="R88" s="18">
        <f t="shared" si="23"/>
        <v>25</v>
      </c>
      <c r="S88" s="18">
        <v>0</v>
      </c>
      <c r="T88" s="18"/>
      <c r="U88" s="24">
        <f t="shared" si="26"/>
        <v>9942</v>
      </c>
      <c r="V88" s="24">
        <f t="shared" si="27"/>
        <v>6629</v>
      </c>
      <c r="W88" s="24">
        <f t="shared" si="28"/>
        <v>0</v>
      </c>
      <c r="X88" s="24">
        <f t="shared" si="29"/>
        <v>797</v>
      </c>
      <c r="Y88" s="24">
        <f t="shared" si="30"/>
        <v>0</v>
      </c>
      <c r="Z88" s="24"/>
      <c r="AA88" s="26">
        <f t="shared" si="31"/>
        <v>17368</v>
      </c>
      <c r="AB88" s="27">
        <f t="shared" si="36"/>
        <v>1193</v>
      </c>
      <c r="AC88" s="27">
        <f t="shared" si="33"/>
        <v>131</v>
      </c>
      <c r="AD88" s="19">
        <f t="shared" si="34"/>
        <v>1324</v>
      </c>
      <c r="AE88" s="19"/>
      <c r="AF88" s="19">
        <f t="shared" si="37"/>
        <v>16044</v>
      </c>
      <c r="AG88" s="23" t="s">
        <v>35</v>
      </c>
      <c r="AH88" s="66">
        <v>10120040599</v>
      </c>
      <c r="AI88" s="66" t="s">
        <v>407</v>
      </c>
      <c r="AJ88" s="65"/>
    </row>
    <row r="89" spans="1:36" s="21" customFormat="1" ht="30" customHeight="1">
      <c r="A89" s="22">
        <f t="shared" si="25"/>
        <v>79</v>
      </c>
      <c r="B89" s="39" t="s">
        <v>166</v>
      </c>
      <c r="C89" s="29" t="s">
        <v>167</v>
      </c>
      <c r="D89" s="29" t="s">
        <v>168</v>
      </c>
      <c r="E89" s="29" t="s">
        <v>40</v>
      </c>
      <c r="F89" s="35">
        <v>101213576025</v>
      </c>
      <c r="G89" s="29">
        <v>6927456355</v>
      </c>
      <c r="H89" s="32">
        <v>32813</v>
      </c>
      <c r="I89" s="29" t="s">
        <v>230</v>
      </c>
      <c r="J89" s="40">
        <v>10340</v>
      </c>
      <c r="K89" s="40">
        <v>6894</v>
      </c>
      <c r="L89" s="40">
        <v>0</v>
      </c>
      <c r="M89" s="40">
        <v>829</v>
      </c>
      <c r="N89" s="41">
        <f t="shared" si="24"/>
        <v>18063</v>
      </c>
      <c r="O89" s="40">
        <v>166</v>
      </c>
      <c r="P89" s="18">
        <v>9</v>
      </c>
      <c r="Q89" s="18"/>
      <c r="R89" s="18">
        <f t="shared" si="23"/>
        <v>9</v>
      </c>
      <c r="S89" s="18">
        <v>0</v>
      </c>
      <c r="T89" s="18"/>
      <c r="U89" s="24">
        <f t="shared" si="26"/>
        <v>3579</v>
      </c>
      <c r="V89" s="24">
        <f t="shared" si="27"/>
        <v>2386</v>
      </c>
      <c r="W89" s="24">
        <f t="shared" si="28"/>
        <v>0</v>
      </c>
      <c r="X89" s="24">
        <f t="shared" si="29"/>
        <v>287</v>
      </c>
      <c r="Y89" s="24">
        <f t="shared" si="30"/>
        <v>0</v>
      </c>
      <c r="Z89" s="24"/>
      <c r="AA89" s="26">
        <f t="shared" si="31"/>
        <v>6252</v>
      </c>
      <c r="AB89" s="27">
        <f t="shared" si="36"/>
        <v>429</v>
      </c>
      <c r="AC89" s="27">
        <f t="shared" si="33"/>
        <v>47</v>
      </c>
      <c r="AD89" s="19">
        <f t="shared" si="34"/>
        <v>476</v>
      </c>
      <c r="AE89" s="19"/>
      <c r="AF89" s="19">
        <f t="shared" si="37"/>
        <v>5776</v>
      </c>
      <c r="AG89" s="19" t="s">
        <v>35</v>
      </c>
      <c r="AH89" s="56" t="s">
        <v>285</v>
      </c>
      <c r="AI89" s="57" t="s">
        <v>245</v>
      </c>
      <c r="AJ89" s="65"/>
    </row>
    <row r="90" spans="1:36" s="21" customFormat="1" ht="30" customHeight="1">
      <c r="A90" s="22">
        <f t="shared" si="25"/>
        <v>80</v>
      </c>
      <c r="B90" s="46" t="s">
        <v>372</v>
      </c>
      <c r="C90" s="29" t="s">
        <v>373</v>
      </c>
      <c r="D90" s="29" t="s">
        <v>374</v>
      </c>
      <c r="E90" s="29" t="s">
        <v>40</v>
      </c>
      <c r="F90" s="35">
        <v>101598316925</v>
      </c>
      <c r="G90" s="29">
        <v>6930062659</v>
      </c>
      <c r="H90" s="47">
        <v>36892</v>
      </c>
      <c r="I90" s="29" t="s">
        <v>375</v>
      </c>
      <c r="J90" s="40">
        <v>10340</v>
      </c>
      <c r="K90" s="40">
        <v>6894</v>
      </c>
      <c r="L90" s="40">
        <v>0</v>
      </c>
      <c r="M90" s="40">
        <v>829</v>
      </c>
      <c r="N90" s="41">
        <f t="shared" si="24"/>
        <v>18063</v>
      </c>
      <c r="O90" s="40">
        <v>166</v>
      </c>
      <c r="P90" s="18">
        <v>24</v>
      </c>
      <c r="Q90" s="18"/>
      <c r="R90" s="18">
        <f t="shared" si="23"/>
        <v>24</v>
      </c>
      <c r="S90" s="18">
        <v>0</v>
      </c>
      <c r="T90" s="18"/>
      <c r="U90" s="24">
        <f t="shared" si="26"/>
        <v>9545</v>
      </c>
      <c r="V90" s="24">
        <f t="shared" si="27"/>
        <v>6364</v>
      </c>
      <c r="W90" s="24">
        <f t="shared" si="28"/>
        <v>0</v>
      </c>
      <c r="X90" s="24">
        <f t="shared" si="29"/>
        <v>765</v>
      </c>
      <c r="Y90" s="24">
        <f t="shared" si="30"/>
        <v>0</v>
      </c>
      <c r="Z90" s="24"/>
      <c r="AA90" s="26">
        <f t="shared" si="31"/>
        <v>16674</v>
      </c>
      <c r="AB90" s="27">
        <f t="shared" si="36"/>
        <v>1145</v>
      </c>
      <c r="AC90" s="27">
        <f t="shared" si="33"/>
        <v>126</v>
      </c>
      <c r="AD90" s="19">
        <f t="shared" si="34"/>
        <v>1271</v>
      </c>
      <c r="AE90" s="19"/>
      <c r="AF90" s="19">
        <f t="shared" si="37"/>
        <v>15403</v>
      </c>
      <c r="AG90" s="28" t="s">
        <v>35</v>
      </c>
      <c r="AH90" s="56">
        <v>10090786525</v>
      </c>
      <c r="AI90" s="57" t="s">
        <v>245</v>
      </c>
      <c r="AJ90" s="65"/>
    </row>
    <row r="91" spans="1:36" s="21" customFormat="1" ht="30" customHeight="1">
      <c r="A91" s="22">
        <f t="shared" si="25"/>
        <v>81</v>
      </c>
      <c r="B91" s="46" t="s">
        <v>391</v>
      </c>
      <c r="C91" s="37" t="s">
        <v>392</v>
      </c>
      <c r="D91" s="37" t="s">
        <v>393</v>
      </c>
      <c r="E91" s="37" t="s">
        <v>40</v>
      </c>
      <c r="F91" s="50">
        <v>101588360666</v>
      </c>
      <c r="G91" s="29">
        <v>1116220471</v>
      </c>
      <c r="H91" s="42" t="s">
        <v>411</v>
      </c>
      <c r="I91" s="37" t="s">
        <v>412</v>
      </c>
      <c r="J91" s="40">
        <v>10340</v>
      </c>
      <c r="K91" s="40">
        <v>6894</v>
      </c>
      <c r="L91" s="40">
        <v>0</v>
      </c>
      <c r="M91" s="40">
        <v>829</v>
      </c>
      <c r="N91" s="41">
        <f t="shared" si="24"/>
        <v>18063</v>
      </c>
      <c r="O91" s="40">
        <v>166</v>
      </c>
      <c r="P91" s="18">
        <v>25</v>
      </c>
      <c r="Q91" s="18"/>
      <c r="R91" s="18">
        <f t="shared" si="23"/>
        <v>25</v>
      </c>
      <c r="S91" s="18">
        <v>0</v>
      </c>
      <c r="T91" s="18"/>
      <c r="U91" s="24">
        <f t="shared" ref="U91:U98" si="38">ROUND(J91/$D$4*R91,0)</f>
        <v>9942</v>
      </c>
      <c r="V91" s="24">
        <f t="shared" ref="V91:V98" si="39">ROUND(K91/$D$4*R91,0)</f>
        <v>6629</v>
      </c>
      <c r="W91" s="24">
        <f t="shared" ref="W91:W98" si="40">L91/$D$4*R91</f>
        <v>0</v>
      </c>
      <c r="X91" s="24">
        <f t="shared" ref="X91:X98" si="41">ROUND(M91/$D$4*R91,0)</f>
        <v>797</v>
      </c>
      <c r="Y91" s="24">
        <f t="shared" ref="Y91:Y98" si="42">ROUND(O91*S91,0)</f>
        <v>0</v>
      </c>
      <c r="Z91" s="24"/>
      <c r="AA91" s="26">
        <f t="shared" ref="AA91:AA98" si="43">+U91+V91+W91+X91+Y91+Z91</f>
        <v>17368</v>
      </c>
      <c r="AB91" s="27">
        <f t="shared" ref="AB91:AB98" si="44">+ROUND(U91*12%,0)</f>
        <v>1193</v>
      </c>
      <c r="AC91" s="27">
        <f t="shared" ref="AC91:AC98" si="45">+CEILING(AA91*0.75%,1)</f>
        <v>131</v>
      </c>
      <c r="AD91" s="19">
        <f t="shared" ref="AD91:AD98" si="46">+AC91+AB91</f>
        <v>1324</v>
      </c>
      <c r="AE91" s="19"/>
      <c r="AF91" s="19">
        <f t="shared" ref="AF91:AF98" si="47">AA91-AD91</f>
        <v>16044</v>
      </c>
      <c r="AG91" s="23" t="s">
        <v>35</v>
      </c>
      <c r="AH91" s="66">
        <v>10120040511</v>
      </c>
      <c r="AI91" s="66" t="s">
        <v>407</v>
      </c>
      <c r="AJ91" s="65"/>
    </row>
    <row r="92" spans="1:36" s="21" customFormat="1" ht="30" customHeight="1">
      <c r="A92" s="22">
        <f t="shared" si="25"/>
        <v>82</v>
      </c>
      <c r="B92" s="46" t="s">
        <v>397</v>
      </c>
      <c r="C92" s="37" t="s">
        <v>398</v>
      </c>
      <c r="D92" s="37" t="s">
        <v>399</v>
      </c>
      <c r="E92" s="37" t="s">
        <v>40</v>
      </c>
      <c r="F92" s="50">
        <v>101931169146</v>
      </c>
      <c r="G92" s="29">
        <v>1116220599</v>
      </c>
      <c r="H92" s="42" t="s">
        <v>415</v>
      </c>
      <c r="I92" s="37" t="s">
        <v>416</v>
      </c>
      <c r="J92" s="40">
        <v>10340</v>
      </c>
      <c r="K92" s="40">
        <v>6894</v>
      </c>
      <c r="L92" s="40">
        <v>0</v>
      </c>
      <c r="M92" s="40">
        <v>829</v>
      </c>
      <c r="N92" s="41">
        <f t="shared" si="24"/>
        <v>18063</v>
      </c>
      <c r="O92" s="40">
        <v>166</v>
      </c>
      <c r="P92" s="18">
        <v>20</v>
      </c>
      <c r="Q92" s="18"/>
      <c r="R92" s="18">
        <f t="shared" si="23"/>
        <v>20</v>
      </c>
      <c r="S92" s="18">
        <v>0</v>
      </c>
      <c r="T92" s="18"/>
      <c r="U92" s="24">
        <f t="shared" si="38"/>
        <v>7954</v>
      </c>
      <c r="V92" s="24">
        <f t="shared" si="39"/>
        <v>5303</v>
      </c>
      <c r="W92" s="24">
        <f t="shared" si="40"/>
        <v>0</v>
      </c>
      <c r="X92" s="24">
        <f t="shared" si="41"/>
        <v>638</v>
      </c>
      <c r="Y92" s="24">
        <f t="shared" si="42"/>
        <v>0</v>
      </c>
      <c r="Z92" s="24"/>
      <c r="AA92" s="26">
        <f t="shared" si="43"/>
        <v>13895</v>
      </c>
      <c r="AB92" s="27">
        <f t="shared" si="44"/>
        <v>954</v>
      </c>
      <c r="AC92" s="27">
        <f t="shared" si="45"/>
        <v>105</v>
      </c>
      <c r="AD92" s="19">
        <f t="shared" si="46"/>
        <v>1059</v>
      </c>
      <c r="AE92" s="19"/>
      <c r="AF92" s="19">
        <f t="shared" si="47"/>
        <v>12836</v>
      </c>
      <c r="AG92" s="78" t="s">
        <v>35</v>
      </c>
      <c r="AH92" s="48">
        <v>10131470836</v>
      </c>
      <c r="AI92" s="48" t="s">
        <v>262</v>
      </c>
      <c r="AJ92" s="65"/>
    </row>
    <row r="93" spans="1:36" s="21" customFormat="1" ht="30" customHeight="1">
      <c r="A93" s="22">
        <f t="shared" si="25"/>
        <v>83</v>
      </c>
      <c r="B93" s="46" t="s">
        <v>400</v>
      </c>
      <c r="C93" s="37" t="s">
        <v>401</v>
      </c>
      <c r="D93" s="37" t="s">
        <v>402</v>
      </c>
      <c r="E93" s="37" t="s">
        <v>40</v>
      </c>
      <c r="F93" s="50">
        <v>101648228967</v>
      </c>
      <c r="G93" s="29">
        <v>1116220604</v>
      </c>
      <c r="H93" s="42" t="s">
        <v>417</v>
      </c>
      <c r="I93" s="37" t="s">
        <v>418</v>
      </c>
      <c r="J93" s="40">
        <v>10340</v>
      </c>
      <c r="K93" s="40">
        <v>6894</v>
      </c>
      <c r="L93" s="40">
        <v>0</v>
      </c>
      <c r="M93" s="40">
        <v>829</v>
      </c>
      <c r="N93" s="41">
        <f t="shared" si="24"/>
        <v>18063</v>
      </c>
      <c r="O93" s="40">
        <v>166</v>
      </c>
      <c r="P93" s="18">
        <v>26</v>
      </c>
      <c r="Q93" s="18"/>
      <c r="R93" s="18">
        <f t="shared" si="23"/>
        <v>26</v>
      </c>
      <c r="S93" s="18">
        <v>0</v>
      </c>
      <c r="T93" s="18"/>
      <c r="U93" s="24">
        <f t="shared" si="38"/>
        <v>10340</v>
      </c>
      <c r="V93" s="24">
        <f t="shared" si="39"/>
        <v>6894</v>
      </c>
      <c r="W93" s="24">
        <f t="shared" si="40"/>
        <v>0</v>
      </c>
      <c r="X93" s="24">
        <f t="shared" si="41"/>
        <v>829</v>
      </c>
      <c r="Y93" s="24">
        <f t="shared" si="42"/>
        <v>0</v>
      </c>
      <c r="Z93" s="24"/>
      <c r="AA93" s="26">
        <f t="shared" si="43"/>
        <v>18063</v>
      </c>
      <c r="AB93" s="27">
        <f t="shared" si="44"/>
        <v>1241</v>
      </c>
      <c r="AC93" s="27">
        <f t="shared" si="45"/>
        <v>136</v>
      </c>
      <c r="AD93" s="19">
        <f t="shared" si="46"/>
        <v>1377</v>
      </c>
      <c r="AE93" s="19"/>
      <c r="AF93" s="19">
        <f t="shared" si="47"/>
        <v>16686</v>
      </c>
      <c r="AG93" s="78" t="s">
        <v>35</v>
      </c>
      <c r="AH93" s="48">
        <v>10126899169</v>
      </c>
      <c r="AI93" s="48" t="s">
        <v>409</v>
      </c>
      <c r="AJ93" s="65"/>
    </row>
    <row r="94" spans="1:36" s="21" customFormat="1" ht="30" customHeight="1">
      <c r="A94" s="22">
        <f t="shared" si="25"/>
        <v>84</v>
      </c>
      <c r="B94" s="46" t="s">
        <v>403</v>
      </c>
      <c r="C94" s="37" t="s">
        <v>120</v>
      </c>
      <c r="D94" s="37" t="s">
        <v>404</v>
      </c>
      <c r="E94" s="37" t="s">
        <v>40</v>
      </c>
      <c r="F94" s="50">
        <v>101500736315</v>
      </c>
      <c r="G94" s="29">
        <v>1116220621</v>
      </c>
      <c r="H94" s="42" t="s">
        <v>419</v>
      </c>
      <c r="I94" s="37" t="s">
        <v>420</v>
      </c>
      <c r="J94" s="40">
        <v>10340</v>
      </c>
      <c r="K94" s="40">
        <v>6894</v>
      </c>
      <c r="L94" s="40">
        <v>0</v>
      </c>
      <c r="M94" s="40">
        <v>829</v>
      </c>
      <c r="N94" s="41">
        <f t="shared" si="24"/>
        <v>18063</v>
      </c>
      <c r="O94" s="40">
        <v>166</v>
      </c>
      <c r="P94" s="18">
        <v>11</v>
      </c>
      <c r="Q94" s="18"/>
      <c r="R94" s="18">
        <f t="shared" si="23"/>
        <v>11</v>
      </c>
      <c r="S94" s="18">
        <v>0</v>
      </c>
      <c r="T94" s="18"/>
      <c r="U94" s="24">
        <f t="shared" si="38"/>
        <v>4375</v>
      </c>
      <c r="V94" s="24">
        <f t="shared" si="39"/>
        <v>2917</v>
      </c>
      <c r="W94" s="24">
        <f t="shared" si="40"/>
        <v>0</v>
      </c>
      <c r="X94" s="24">
        <f t="shared" si="41"/>
        <v>351</v>
      </c>
      <c r="Y94" s="24">
        <f t="shared" si="42"/>
        <v>0</v>
      </c>
      <c r="Z94" s="24"/>
      <c r="AA94" s="26">
        <f t="shared" si="43"/>
        <v>7643</v>
      </c>
      <c r="AB94" s="27">
        <f t="shared" si="44"/>
        <v>525</v>
      </c>
      <c r="AC94" s="27">
        <f t="shared" si="45"/>
        <v>58</v>
      </c>
      <c r="AD94" s="19">
        <f t="shared" si="46"/>
        <v>583</v>
      </c>
      <c r="AE94" s="19"/>
      <c r="AF94" s="19">
        <f t="shared" si="47"/>
        <v>7060</v>
      </c>
      <c r="AG94" s="78" t="s">
        <v>35</v>
      </c>
      <c r="AH94" s="48">
        <v>10126899147</v>
      </c>
      <c r="AI94" s="48" t="s">
        <v>409</v>
      </c>
      <c r="AJ94" s="65"/>
    </row>
    <row r="95" spans="1:36" s="21" customFormat="1" ht="30" customHeight="1">
      <c r="A95" s="22">
        <f t="shared" si="25"/>
        <v>85</v>
      </c>
      <c r="B95" s="46" t="s">
        <v>405</v>
      </c>
      <c r="C95" s="37" t="s">
        <v>158</v>
      </c>
      <c r="D95" s="37" t="s">
        <v>406</v>
      </c>
      <c r="E95" s="37" t="s">
        <v>40</v>
      </c>
      <c r="F95" s="50">
        <v>101886273966</v>
      </c>
      <c r="G95" s="29">
        <v>1116220637</v>
      </c>
      <c r="H95" s="42" t="s">
        <v>421</v>
      </c>
      <c r="I95" s="37" t="s">
        <v>422</v>
      </c>
      <c r="J95" s="40">
        <v>10340</v>
      </c>
      <c r="K95" s="40">
        <v>6894</v>
      </c>
      <c r="L95" s="40">
        <v>0</v>
      </c>
      <c r="M95" s="40">
        <v>829</v>
      </c>
      <c r="N95" s="41">
        <f t="shared" si="24"/>
        <v>18063</v>
      </c>
      <c r="O95" s="40">
        <v>166</v>
      </c>
      <c r="P95" s="18">
        <v>20</v>
      </c>
      <c r="Q95" s="18"/>
      <c r="R95" s="18">
        <f t="shared" si="23"/>
        <v>20</v>
      </c>
      <c r="S95" s="18">
        <v>0</v>
      </c>
      <c r="T95" s="18"/>
      <c r="U95" s="24">
        <f t="shared" si="38"/>
        <v>7954</v>
      </c>
      <c r="V95" s="24">
        <f t="shared" si="39"/>
        <v>5303</v>
      </c>
      <c r="W95" s="24">
        <f t="shared" si="40"/>
        <v>0</v>
      </c>
      <c r="X95" s="24">
        <f t="shared" si="41"/>
        <v>638</v>
      </c>
      <c r="Y95" s="24">
        <f t="shared" si="42"/>
        <v>0</v>
      </c>
      <c r="Z95" s="24"/>
      <c r="AA95" s="26">
        <f t="shared" si="43"/>
        <v>13895</v>
      </c>
      <c r="AB95" s="27">
        <f t="shared" si="44"/>
        <v>954</v>
      </c>
      <c r="AC95" s="27">
        <f t="shared" si="45"/>
        <v>105</v>
      </c>
      <c r="AD95" s="19">
        <f t="shared" si="46"/>
        <v>1059</v>
      </c>
      <c r="AE95" s="19"/>
      <c r="AF95" s="19">
        <f t="shared" si="47"/>
        <v>12836</v>
      </c>
      <c r="AG95" s="78" t="s">
        <v>432</v>
      </c>
      <c r="AH95" s="48">
        <v>307502120000263</v>
      </c>
      <c r="AI95" s="48" t="s">
        <v>410</v>
      </c>
      <c r="AJ95" s="65"/>
    </row>
    <row r="96" spans="1:36" s="21" customFormat="1" ht="30" customHeight="1">
      <c r="A96" s="22">
        <f t="shared" si="25"/>
        <v>86</v>
      </c>
      <c r="B96" s="46" t="s">
        <v>423</v>
      </c>
      <c r="C96" s="37" t="s">
        <v>424</v>
      </c>
      <c r="D96" s="37" t="s">
        <v>90</v>
      </c>
      <c r="E96" s="37" t="s">
        <v>40</v>
      </c>
      <c r="F96" s="50" t="s">
        <v>429</v>
      </c>
      <c r="G96" s="29">
        <v>1116234874</v>
      </c>
      <c r="H96" s="42">
        <v>33749</v>
      </c>
      <c r="I96" s="42">
        <v>45029</v>
      </c>
      <c r="J96" s="40">
        <v>10340</v>
      </c>
      <c r="K96" s="40">
        <v>6894</v>
      </c>
      <c r="L96" s="40">
        <v>0</v>
      </c>
      <c r="M96" s="40">
        <v>829</v>
      </c>
      <c r="N96" s="41">
        <f t="shared" si="24"/>
        <v>18063</v>
      </c>
      <c r="O96" s="40">
        <v>166</v>
      </c>
      <c r="P96" s="18">
        <v>26</v>
      </c>
      <c r="Q96" s="18"/>
      <c r="R96" s="18">
        <f t="shared" si="23"/>
        <v>26</v>
      </c>
      <c r="S96" s="18">
        <v>0</v>
      </c>
      <c r="T96" s="18"/>
      <c r="U96" s="24">
        <f t="shared" si="38"/>
        <v>10340</v>
      </c>
      <c r="V96" s="24">
        <f t="shared" si="39"/>
        <v>6894</v>
      </c>
      <c r="W96" s="24">
        <f t="shared" si="40"/>
        <v>0</v>
      </c>
      <c r="X96" s="24">
        <f t="shared" si="41"/>
        <v>829</v>
      </c>
      <c r="Y96" s="24">
        <f t="shared" si="42"/>
        <v>0</v>
      </c>
      <c r="Z96" s="24"/>
      <c r="AA96" s="26">
        <f t="shared" si="43"/>
        <v>18063</v>
      </c>
      <c r="AB96" s="27">
        <f t="shared" si="44"/>
        <v>1241</v>
      </c>
      <c r="AC96" s="27">
        <f t="shared" si="45"/>
        <v>136</v>
      </c>
      <c r="AD96" s="19">
        <f t="shared" si="46"/>
        <v>1377</v>
      </c>
      <c r="AE96" s="19"/>
      <c r="AF96" s="19">
        <f t="shared" si="47"/>
        <v>16686</v>
      </c>
      <c r="AG96" s="78" t="s">
        <v>433</v>
      </c>
      <c r="AH96" s="48">
        <v>40599941298</v>
      </c>
      <c r="AI96" s="48" t="s">
        <v>428</v>
      </c>
      <c r="AJ96" s="65"/>
    </row>
    <row r="97" spans="1:36" s="21" customFormat="1" ht="30" customHeight="1">
      <c r="A97" s="22">
        <f t="shared" si="25"/>
        <v>87</v>
      </c>
      <c r="B97" s="46" t="s">
        <v>425</v>
      </c>
      <c r="C97" s="49" t="s">
        <v>426</v>
      </c>
      <c r="D97" s="49" t="s">
        <v>427</v>
      </c>
      <c r="E97" s="49" t="s">
        <v>40</v>
      </c>
      <c r="F97" s="67">
        <v>101941221543</v>
      </c>
      <c r="G97" s="29">
        <v>1116235766</v>
      </c>
      <c r="H97" s="45">
        <v>32509</v>
      </c>
      <c r="I97" s="45">
        <v>45039</v>
      </c>
      <c r="J97" s="40">
        <v>10340</v>
      </c>
      <c r="K97" s="40">
        <v>6894</v>
      </c>
      <c r="L97" s="40">
        <v>0</v>
      </c>
      <c r="M97" s="40">
        <v>829</v>
      </c>
      <c r="N97" s="41">
        <f t="shared" si="24"/>
        <v>18063</v>
      </c>
      <c r="O97" s="40">
        <v>166</v>
      </c>
      <c r="P97" s="68">
        <v>24</v>
      </c>
      <c r="Q97" s="68"/>
      <c r="R97" s="68">
        <f t="shared" si="23"/>
        <v>24</v>
      </c>
      <c r="S97" s="18">
        <v>0</v>
      </c>
      <c r="T97" s="68"/>
      <c r="U97" s="69">
        <f t="shared" si="38"/>
        <v>9545</v>
      </c>
      <c r="V97" s="69">
        <f t="shared" si="39"/>
        <v>6364</v>
      </c>
      <c r="W97" s="69">
        <f t="shared" si="40"/>
        <v>0</v>
      </c>
      <c r="X97" s="69">
        <f t="shared" si="41"/>
        <v>765</v>
      </c>
      <c r="Y97" s="69">
        <f t="shared" si="42"/>
        <v>0</v>
      </c>
      <c r="Z97" s="69"/>
      <c r="AA97" s="70">
        <f t="shared" si="43"/>
        <v>16674</v>
      </c>
      <c r="AB97" s="71">
        <f t="shared" si="44"/>
        <v>1145</v>
      </c>
      <c r="AC97" s="71">
        <f t="shared" si="45"/>
        <v>126</v>
      </c>
      <c r="AD97" s="24">
        <f t="shared" si="46"/>
        <v>1271</v>
      </c>
      <c r="AE97" s="24"/>
      <c r="AF97" s="24">
        <f t="shared" si="47"/>
        <v>15403</v>
      </c>
      <c r="AG97" s="78" t="s">
        <v>434</v>
      </c>
      <c r="AH97" s="48">
        <v>41842069094</v>
      </c>
      <c r="AI97" s="48" t="s">
        <v>436</v>
      </c>
      <c r="AJ97" s="65"/>
    </row>
    <row r="98" spans="1:36" s="21" customFormat="1" ht="30" customHeight="1">
      <c r="A98" s="22">
        <f t="shared" si="25"/>
        <v>88</v>
      </c>
      <c r="B98" s="46" t="s">
        <v>437</v>
      </c>
      <c r="C98" s="49" t="s">
        <v>216</v>
      </c>
      <c r="D98" s="49" t="s">
        <v>438</v>
      </c>
      <c r="E98" s="49" t="s">
        <v>40</v>
      </c>
      <c r="F98" s="67">
        <v>101179008527</v>
      </c>
      <c r="G98" s="29">
        <v>1116248301</v>
      </c>
      <c r="H98" s="45">
        <v>35384</v>
      </c>
      <c r="I98" s="45">
        <v>45062</v>
      </c>
      <c r="J98" s="40">
        <v>10340</v>
      </c>
      <c r="K98" s="40">
        <v>6894</v>
      </c>
      <c r="L98" s="40">
        <v>0</v>
      </c>
      <c r="M98" s="40">
        <v>829</v>
      </c>
      <c r="N98" s="41">
        <f t="shared" ref="N98" si="48">+J98+K98+L98+M98</f>
        <v>18063</v>
      </c>
      <c r="O98" s="40">
        <v>166</v>
      </c>
      <c r="P98" s="68">
        <v>26</v>
      </c>
      <c r="Q98" s="68"/>
      <c r="R98" s="68">
        <f t="shared" si="23"/>
        <v>26</v>
      </c>
      <c r="S98" s="18">
        <v>0</v>
      </c>
      <c r="T98" s="68"/>
      <c r="U98" s="69">
        <f t="shared" si="38"/>
        <v>10340</v>
      </c>
      <c r="V98" s="69">
        <f t="shared" si="39"/>
        <v>6894</v>
      </c>
      <c r="W98" s="69">
        <f t="shared" si="40"/>
        <v>0</v>
      </c>
      <c r="X98" s="69">
        <f t="shared" si="41"/>
        <v>829</v>
      </c>
      <c r="Y98" s="69">
        <f t="shared" si="42"/>
        <v>0</v>
      </c>
      <c r="Z98" s="69"/>
      <c r="AA98" s="70">
        <f t="shared" si="43"/>
        <v>18063</v>
      </c>
      <c r="AB98" s="71">
        <f t="shared" si="44"/>
        <v>1241</v>
      </c>
      <c r="AC98" s="71">
        <f t="shared" si="45"/>
        <v>136</v>
      </c>
      <c r="AD98" s="24">
        <f t="shared" si="46"/>
        <v>1377</v>
      </c>
      <c r="AE98" s="24"/>
      <c r="AF98" s="24">
        <f t="shared" si="47"/>
        <v>16686</v>
      </c>
      <c r="AG98" s="78" t="s">
        <v>305</v>
      </c>
      <c r="AH98" s="48">
        <v>921010009172091</v>
      </c>
      <c r="AI98" s="48" t="s">
        <v>439</v>
      </c>
      <c r="AJ98" s="65"/>
    </row>
    <row r="99" spans="1:36" s="21" customFormat="1" ht="30" customHeight="1">
      <c r="A99" s="22">
        <f t="shared" si="25"/>
        <v>89</v>
      </c>
      <c r="B99" s="79" t="s">
        <v>441</v>
      </c>
      <c r="C99" s="37" t="s">
        <v>442</v>
      </c>
      <c r="D99" s="37" t="s">
        <v>443</v>
      </c>
      <c r="E99" s="37" t="s">
        <v>40</v>
      </c>
      <c r="F99" s="50">
        <v>101956945305</v>
      </c>
      <c r="G99" s="29">
        <v>1116257583</v>
      </c>
      <c r="H99" s="42">
        <v>36965</v>
      </c>
      <c r="I99" s="42">
        <v>45090</v>
      </c>
      <c r="J99" s="41">
        <v>10340</v>
      </c>
      <c r="K99" s="41">
        <v>6894</v>
      </c>
      <c r="L99" s="41">
        <v>0</v>
      </c>
      <c r="M99" s="41">
        <v>829</v>
      </c>
      <c r="N99" s="41">
        <f t="shared" ref="N99" si="49">+J99+K99+L99+M99</f>
        <v>18063</v>
      </c>
      <c r="O99" s="41">
        <v>166</v>
      </c>
      <c r="P99" s="82">
        <v>15</v>
      </c>
      <c r="Q99" s="82"/>
      <c r="R99" s="82">
        <f t="shared" si="23"/>
        <v>15</v>
      </c>
      <c r="S99" s="82">
        <v>0</v>
      </c>
      <c r="T99" s="82"/>
      <c r="U99" s="24">
        <f t="shared" ref="U99" si="50">ROUND(J99/$D$4*R99,0)</f>
        <v>5965</v>
      </c>
      <c r="V99" s="24">
        <f t="shared" ref="V99" si="51">ROUND(K99/$D$4*R99,0)</f>
        <v>3977</v>
      </c>
      <c r="W99" s="24">
        <f t="shared" ref="W99" si="52">L99/$D$4*R99</f>
        <v>0</v>
      </c>
      <c r="X99" s="24">
        <f t="shared" ref="X99" si="53">ROUND(M99/$D$4*R99,0)</f>
        <v>478</v>
      </c>
      <c r="Y99" s="24">
        <f t="shared" ref="Y99" si="54">ROUND(O99*S99,0)</f>
        <v>0</v>
      </c>
      <c r="Z99" s="24"/>
      <c r="AA99" s="26">
        <f t="shared" ref="AA99" si="55">+U99+V99+W99+X99+Y99+Z99</f>
        <v>10420</v>
      </c>
      <c r="AB99" s="27">
        <f t="shared" ref="AB99" si="56">+ROUND(U99*12%,0)</f>
        <v>716</v>
      </c>
      <c r="AC99" s="27">
        <f t="shared" ref="AC99" si="57">+CEILING(AA99*0.75%,1)</f>
        <v>79</v>
      </c>
      <c r="AD99" s="24">
        <f t="shared" ref="AD99" si="58">+AC99+AB99</f>
        <v>795</v>
      </c>
      <c r="AE99" s="24"/>
      <c r="AF99" s="24">
        <f t="shared" ref="AF99" si="59">AA99-AD99</f>
        <v>9625</v>
      </c>
      <c r="AG99" s="78" t="s">
        <v>305</v>
      </c>
      <c r="AH99" s="80">
        <v>921010039950832</v>
      </c>
      <c r="AI99" s="81" t="s">
        <v>255</v>
      </c>
      <c r="AJ99" s="65"/>
    </row>
    <row r="100" spans="1:36" s="21" customFormat="1" ht="30" customHeight="1">
      <c r="A100" s="22">
        <f t="shared" si="25"/>
        <v>90</v>
      </c>
      <c r="B100" s="79" t="s">
        <v>321</v>
      </c>
      <c r="C100" s="37" t="s">
        <v>322</v>
      </c>
      <c r="D100" s="37" t="s">
        <v>323</v>
      </c>
      <c r="E100" s="37" t="s">
        <v>19</v>
      </c>
      <c r="F100" s="50">
        <v>101375476920</v>
      </c>
      <c r="G100" s="29">
        <v>2018341293</v>
      </c>
      <c r="H100" s="42">
        <v>35362</v>
      </c>
      <c r="I100" s="42">
        <v>44866</v>
      </c>
      <c r="J100" s="41">
        <v>12542</v>
      </c>
      <c r="K100" s="41">
        <v>8361</v>
      </c>
      <c r="L100" s="41">
        <v>0</v>
      </c>
      <c r="M100" s="41">
        <v>1005</v>
      </c>
      <c r="N100" s="41">
        <v>21908</v>
      </c>
      <c r="O100" s="41">
        <v>201</v>
      </c>
      <c r="P100" s="82">
        <v>20</v>
      </c>
      <c r="Q100" s="82"/>
      <c r="R100" s="82">
        <v>20</v>
      </c>
      <c r="S100" s="82">
        <v>8</v>
      </c>
      <c r="T100" s="82"/>
      <c r="U100" s="24">
        <v>9648</v>
      </c>
      <c r="V100" s="24">
        <v>6432</v>
      </c>
      <c r="W100" s="24">
        <v>0</v>
      </c>
      <c r="X100" s="24">
        <v>773</v>
      </c>
      <c r="Y100" s="24">
        <v>1608</v>
      </c>
      <c r="Z100" s="24"/>
      <c r="AA100" s="26">
        <v>18461</v>
      </c>
      <c r="AB100" s="27">
        <v>1158</v>
      </c>
      <c r="AC100" s="27">
        <v>0</v>
      </c>
      <c r="AD100" s="24">
        <v>1158</v>
      </c>
      <c r="AE100" s="24">
        <v>3553.8461538461534</v>
      </c>
      <c r="AF100" s="24">
        <v>20856.846153846152</v>
      </c>
      <c r="AG100" s="78" t="s">
        <v>325</v>
      </c>
      <c r="AH100" s="80">
        <v>50100262846565</v>
      </c>
      <c r="AI100" s="81" t="s">
        <v>324</v>
      </c>
      <c r="AJ100" s="65"/>
    </row>
    <row r="101" spans="1:36" s="21" customFormat="1" ht="30" customHeight="1">
      <c r="A101" s="22">
        <f t="shared" si="25"/>
        <v>91</v>
      </c>
      <c r="B101" s="79" t="s">
        <v>53</v>
      </c>
      <c r="C101" s="37" t="s">
        <v>54</v>
      </c>
      <c r="D101" s="37" t="s">
        <v>55</v>
      </c>
      <c r="E101" s="37" t="s">
        <v>19</v>
      </c>
      <c r="F101" s="50">
        <v>101290835901</v>
      </c>
      <c r="G101" s="29">
        <v>6927894118</v>
      </c>
      <c r="H101" s="42">
        <v>36351</v>
      </c>
      <c r="I101" s="42" t="s">
        <v>230</v>
      </c>
      <c r="J101" s="41">
        <v>12542</v>
      </c>
      <c r="K101" s="41">
        <v>8361</v>
      </c>
      <c r="L101" s="41">
        <v>0</v>
      </c>
      <c r="M101" s="41">
        <v>1005</v>
      </c>
      <c r="N101" s="41">
        <v>21908</v>
      </c>
      <c r="O101" s="41">
        <v>201</v>
      </c>
      <c r="P101" s="82">
        <v>26</v>
      </c>
      <c r="Q101" s="82"/>
      <c r="R101" s="82">
        <v>26</v>
      </c>
      <c r="S101" s="82">
        <v>16</v>
      </c>
      <c r="T101" s="82"/>
      <c r="U101" s="24">
        <v>12542</v>
      </c>
      <c r="V101" s="24">
        <v>8361</v>
      </c>
      <c r="W101" s="24">
        <v>0</v>
      </c>
      <c r="X101" s="24">
        <v>1005</v>
      </c>
      <c r="Y101" s="24">
        <v>3216</v>
      </c>
      <c r="Z101" s="24"/>
      <c r="AA101" s="26">
        <v>25124</v>
      </c>
      <c r="AB101" s="27">
        <v>1505</v>
      </c>
      <c r="AC101" s="27">
        <v>0</v>
      </c>
      <c r="AD101" s="24">
        <v>1505</v>
      </c>
      <c r="AE101" s="24"/>
      <c r="AF101" s="24">
        <v>23619</v>
      </c>
      <c r="AG101" s="78" t="s">
        <v>35</v>
      </c>
      <c r="AH101" s="80" t="s">
        <v>250</v>
      </c>
      <c r="AI101" s="81" t="s">
        <v>245</v>
      </c>
      <c r="AJ101" s="65"/>
    </row>
    <row r="102" spans="1:36" s="21" customFormat="1" ht="30" customHeight="1">
      <c r="A102" s="22">
        <f t="shared" si="25"/>
        <v>92</v>
      </c>
      <c r="B102" s="79" t="s">
        <v>394</v>
      </c>
      <c r="C102" s="37" t="s">
        <v>395</v>
      </c>
      <c r="D102" s="37" t="s">
        <v>396</v>
      </c>
      <c r="E102" s="37" t="s">
        <v>19</v>
      </c>
      <c r="F102" s="50">
        <v>101129855434</v>
      </c>
      <c r="G102" s="29">
        <v>1116220499</v>
      </c>
      <c r="H102" s="42" t="s">
        <v>413</v>
      </c>
      <c r="I102" s="42" t="s">
        <v>414</v>
      </c>
      <c r="J102" s="41">
        <v>12542</v>
      </c>
      <c r="K102" s="41">
        <v>8361</v>
      </c>
      <c r="L102" s="41">
        <v>0</v>
      </c>
      <c r="M102" s="41">
        <v>1005</v>
      </c>
      <c r="N102" s="41">
        <v>21908</v>
      </c>
      <c r="O102" s="41">
        <v>201</v>
      </c>
      <c r="P102" s="82">
        <v>14</v>
      </c>
      <c r="Q102" s="82"/>
      <c r="R102" s="82">
        <v>14</v>
      </c>
      <c r="S102" s="82">
        <v>8</v>
      </c>
      <c r="T102" s="82"/>
      <c r="U102" s="24">
        <v>6753</v>
      </c>
      <c r="V102" s="24">
        <v>4502</v>
      </c>
      <c r="W102" s="24">
        <v>0</v>
      </c>
      <c r="X102" s="24">
        <v>541</v>
      </c>
      <c r="Y102" s="24">
        <v>1608</v>
      </c>
      <c r="Z102" s="24"/>
      <c r="AA102" s="26">
        <v>13404</v>
      </c>
      <c r="AB102" s="27">
        <v>810</v>
      </c>
      <c r="AC102" s="27">
        <v>0</v>
      </c>
      <c r="AD102" s="24">
        <v>810</v>
      </c>
      <c r="AE102" s="24"/>
      <c r="AF102" s="24">
        <v>12594</v>
      </c>
      <c r="AG102" s="78" t="s">
        <v>435</v>
      </c>
      <c r="AH102" s="80">
        <v>4104155000066810</v>
      </c>
      <c r="AI102" s="81" t="s">
        <v>408</v>
      </c>
      <c r="AJ102" s="65"/>
    </row>
    <row r="103" spans="1:36">
      <c r="A103" s="73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5">
        <f>SUM(P11:P102)</f>
        <v>2127</v>
      </c>
      <c r="Q103" s="75">
        <f t="shared" ref="Q103:AF103" si="60">SUM(Q11:Q102)</f>
        <v>0</v>
      </c>
      <c r="R103" s="75">
        <f t="shared" si="60"/>
        <v>2127</v>
      </c>
      <c r="S103" s="75">
        <f t="shared" si="60"/>
        <v>40</v>
      </c>
      <c r="T103" s="75">
        <f t="shared" si="60"/>
        <v>0</v>
      </c>
      <c r="U103" s="75">
        <f t="shared" si="60"/>
        <v>850972</v>
      </c>
      <c r="V103" s="75">
        <f t="shared" si="60"/>
        <v>567376</v>
      </c>
      <c r="W103" s="75">
        <f t="shared" si="60"/>
        <v>0</v>
      </c>
      <c r="X103" s="75">
        <f t="shared" si="60"/>
        <v>68220</v>
      </c>
      <c r="Y103" s="75">
        <f t="shared" si="60"/>
        <v>7760</v>
      </c>
      <c r="Z103" s="75">
        <f t="shared" si="60"/>
        <v>0</v>
      </c>
      <c r="AA103" s="75">
        <f t="shared" si="60"/>
        <v>1494328</v>
      </c>
      <c r="AB103" s="75">
        <f t="shared" si="60"/>
        <v>102114</v>
      </c>
      <c r="AC103" s="75">
        <f t="shared" si="60"/>
        <v>10835</v>
      </c>
      <c r="AD103" s="75">
        <f t="shared" si="60"/>
        <v>112949</v>
      </c>
      <c r="AE103" s="75">
        <f t="shared" si="60"/>
        <v>3553.8461538461534</v>
      </c>
      <c r="AF103" s="75">
        <f t="shared" si="60"/>
        <v>1384932.8461538462</v>
      </c>
      <c r="AG103" s="74"/>
      <c r="AH103" s="76"/>
      <c r="AI103" s="77"/>
    </row>
    <row r="104" spans="1:36" ht="17.25">
      <c r="E104" s="51"/>
      <c r="F104" s="51"/>
      <c r="G104" s="52"/>
      <c r="H104" s="72"/>
      <c r="I104" s="51"/>
      <c r="J104" s="53"/>
      <c r="K104" s="51"/>
      <c r="L104" s="51"/>
      <c r="M104" s="51"/>
    </row>
    <row r="105" spans="1:36" ht="17.25">
      <c r="E105" s="51"/>
      <c r="F105" s="51"/>
      <c r="G105" s="52"/>
      <c r="H105" s="54"/>
      <c r="I105" s="51"/>
      <c r="J105" s="53"/>
      <c r="K105" s="51"/>
      <c r="L105" s="51"/>
      <c r="M105" s="51"/>
    </row>
    <row r="106" spans="1:36" ht="17.25">
      <c r="E106" s="51"/>
      <c r="F106" s="51"/>
      <c r="G106" s="52"/>
      <c r="H106" s="54"/>
      <c r="I106" s="51"/>
      <c r="J106" s="53"/>
      <c r="K106" s="51"/>
      <c r="L106" s="51"/>
      <c r="M106" s="51"/>
    </row>
    <row r="107" spans="1:36" ht="17.25">
      <c r="E107" s="51"/>
      <c r="F107" s="51"/>
      <c r="G107" s="52"/>
      <c r="H107" s="54"/>
      <c r="I107" s="51"/>
      <c r="J107" s="53"/>
      <c r="K107" s="51"/>
      <c r="L107" s="51"/>
      <c r="M107" s="51"/>
    </row>
    <row r="108" spans="1:36" ht="17.25">
      <c r="E108" s="51"/>
      <c r="F108" s="51"/>
      <c r="G108" s="52"/>
      <c r="H108" s="54"/>
      <c r="I108" s="51"/>
      <c r="J108" s="53"/>
      <c r="K108" s="51"/>
      <c r="L108" s="51"/>
      <c r="M108" s="51"/>
    </row>
    <row r="109" spans="1:36" ht="17.25">
      <c r="E109" s="51"/>
      <c r="F109" s="51"/>
      <c r="G109" s="52"/>
      <c r="H109" s="54"/>
      <c r="I109" s="51"/>
      <c r="J109" s="53"/>
      <c r="K109" s="51"/>
      <c r="L109" s="51"/>
      <c r="M109" s="51"/>
    </row>
    <row r="110" spans="1:36" ht="17.25">
      <c r="E110" s="51"/>
      <c r="F110" s="51"/>
      <c r="G110" s="52"/>
      <c r="H110" s="54"/>
      <c r="I110" s="51"/>
      <c r="J110" s="53"/>
      <c r="K110" s="51"/>
      <c r="L110" s="51"/>
      <c r="M110" s="51"/>
    </row>
  </sheetData>
  <autoFilter ref="A10:AL103"/>
  <mergeCells count="29">
    <mergeCell ref="AJ9:AJ10"/>
    <mergeCell ref="AD9:AD10"/>
    <mergeCell ref="AE9:AE10"/>
    <mergeCell ref="AF9:AF10"/>
    <mergeCell ref="AG9:AG10"/>
    <mergeCell ref="AH9:AH10"/>
    <mergeCell ref="AI9:AI10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Y5:AH5"/>
    <mergeCell ref="A1:AH1"/>
    <mergeCell ref="A2:AH2"/>
    <mergeCell ref="A3:AH3"/>
    <mergeCell ref="E4:X4"/>
    <mergeCell ref="Y4:AH4"/>
  </mergeCells>
  <conditionalFormatting sqref="B89">
    <cfRule type="duplicateValues" dxfId="6" priority="9"/>
  </conditionalFormatting>
  <conditionalFormatting sqref="B90">
    <cfRule type="duplicateValues" dxfId="5" priority="8"/>
  </conditionalFormatting>
  <conditionalFormatting sqref="G111:G1048576 G103 G1:G22 G24:G33">
    <cfRule type="duplicateValues" dxfId="4" priority="15"/>
  </conditionalFormatting>
  <conditionalFormatting sqref="G98:G99">
    <cfRule type="duplicateValues" dxfId="3" priority="2"/>
  </conditionalFormatting>
  <conditionalFormatting sqref="G34:G97">
    <cfRule type="duplicateValues" dxfId="2" priority="61"/>
  </conditionalFormatting>
  <conditionalFormatting sqref="G100:G102">
    <cfRule type="duplicateValues" dxfId="1" priority="1"/>
  </conditionalFormatting>
  <hyperlinks>
    <hyperlink ref="G75" r:id="rId1" display="callto:1116179560"/>
  </hyperlinks>
  <printOptions horizontalCentered="1"/>
  <pageMargins left="0" right="0" top="0.74803149606299202" bottom="0" header="0.31496062992126" footer="0.31496062992126"/>
  <pageSetup paperSize="9" scale="3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G17" sqref="G17"/>
    </sheetView>
  </sheetViews>
  <sheetFormatPr defaultRowHeight="15"/>
  <cols>
    <col min="2" max="2" width="11.42578125" customWidth="1"/>
    <col min="3" max="3" width="17.85546875" customWidth="1"/>
    <col min="4" max="4" width="21.7109375" customWidth="1"/>
    <col min="5" max="5" width="12.42578125" customWidth="1"/>
    <col min="7" max="7" width="24.28515625" customWidth="1"/>
    <col min="8" max="8" width="12.5703125" customWidth="1"/>
    <col min="9" max="9" width="12" customWidth="1"/>
    <col min="10" max="10" width="13" customWidth="1"/>
    <col min="11" max="11" width="17" customWidth="1"/>
    <col min="12" max="12" width="12.28515625" bestFit="1" customWidth="1"/>
  </cols>
  <sheetData>
    <row r="1" spans="1:12">
      <c r="A1" s="97" t="s">
        <v>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7"/>
    </row>
    <row r="2" spans="1:12">
      <c r="A2" s="97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7"/>
    </row>
    <row r="3" spans="1:12">
      <c r="A3" s="97" t="s">
        <v>446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7"/>
    </row>
    <row r="4" spans="1:12">
      <c r="A4" s="84" t="s">
        <v>3</v>
      </c>
      <c r="B4" s="84"/>
      <c r="C4" s="84"/>
      <c r="D4" s="84">
        <v>26</v>
      </c>
      <c r="E4" s="98"/>
      <c r="F4" s="99"/>
      <c r="G4" s="99"/>
      <c r="H4" s="123"/>
      <c r="I4" s="123"/>
      <c r="J4" s="123"/>
      <c r="K4" s="123"/>
      <c r="L4" s="7"/>
    </row>
    <row r="5" spans="1:12">
      <c r="A5" s="85" t="s">
        <v>30</v>
      </c>
      <c r="B5" s="86"/>
      <c r="C5" s="86"/>
      <c r="D5" s="86"/>
      <c r="E5" s="86"/>
      <c r="F5" s="86"/>
      <c r="G5" s="86"/>
      <c r="H5" s="86"/>
      <c r="I5" s="86"/>
      <c r="J5" s="86"/>
      <c r="K5" s="87"/>
      <c r="L5" s="7"/>
    </row>
    <row r="6" spans="1:12" ht="15" customHeight="1">
      <c r="A6" s="103" t="s">
        <v>23</v>
      </c>
      <c r="B6" s="104"/>
      <c r="C6" s="104"/>
      <c r="D6" s="105"/>
      <c r="E6" s="124" t="s">
        <v>317</v>
      </c>
      <c r="F6" s="125"/>
      <c r="G6" s="126"/>
      <c r="H6" s="127"/>
      <c r="I6" s="100"/>
      <c r="J6" s="100"/>
      <c r="K6" s="100"/>
      <c r="L6" s="7"/>
    </row>
    <row r="7" spans="1:12">
      <c r="A7" s="106"/>
      <c r="B7" s="107"/>
      <c r="C7" s="107"/>
      <c r="D7" s="108"/>
      <c r="E7" s="111"/>
      <c r="F7" s="112"/>
      <c r="G7" s="113"/>
      <c r="H7" s="112"/>
      <c r="I7" s="112"/>
      <c r="J7" s="112"/>
      <c r="K7" s="113"/>
      <c r="L7" s="7"/>
    </row>
    <row r="8" spans="1:12">
      <c r="A8" s="2" t="s">
        <v>0</v>
      </c>
      <c r="B8" s="2"/>
      <c r="C8" s="9" t="s">
        <v>309</v>
      </c>
      <c r="D8" s="5"/>
      <c r="E8" s="5"/>
      <c r="F8" s="3"/>
      <c r="G8" s="4"/>
      <c r="H8" s="3"/>
      <c r="I8" s="3"/>
      <c r="J8" s="3"/>
      <c r="K8" s="3"/>
      <c r="L8" s="7"/>
    </row>
    <row r="9" spans="1:12">
      <c r="A9" s="114" t="s">
        <v>5</v>
      </c>
      <c r="B9" s="114" t="s">
        <v>27</v>
      </c>
      <c r="C9" s="116" t="s">
        <v>6</v>
      </c>
      <c r="D9" s="116" t="s">
        <v>28</v>
      </c>
      <c r="E9" s="118" t="s">
        <v>7</v>
      </c>
      <c r="F9" s="83"/>
      <c r="G9" s="122"/>
      <c r="H9" s="122"/>
      <c r="I9" s="114" t="s">
        <v>310</v>
      </c>
      <c r="J9" s="114" t="s">
        <v>10</v>
      </c>
      <c r="K9" s="114" t="s">
        <v>11</v>
      </c>
      <c r="L9" s="114" t="s">
        <v>31</v>
      </c>
    </row>
    <row r="10" spans="1:12">
      <c r="A10" s="115"/>
      <c r="B10" s="115"/>
      <c r="C10" s="117"/>
      <c r="D10" s="117"/>
      <c r="E10" s="119"/>
      <c r="F10" s="25" t="s">
        <v>302</v>
      </c>
      <c r="G10" s="25" t="s">
        <v>303</v>
      </c>
      <c r="H10" s="25" t="s">
        <v>34</v>
      </c>
      <c r="I10" s="115"/>
      <c r="J10" s="115"/>
      <c r="K10" s="115"/>
      <c r="L10" s="115"/>
    </row>
    <row r="11" spans="1:12">
      <c r="A11" s="22">
        <v>1</v>
      </c>
      <c r="B11" s="39" t="s">
        <v>77</v>
      </c>
      <c r="C11" s="29" t="s">
        <v>78</v>
      </c>
      <c r="D11" s="29" t="s">
        <v>79</v>
      </c>
      <c r="E11" s="29" t="s">
        <v>40</v>
      </c>
      <c r="F11" s="40">
        <v>166</v>
      </c>
      <c r="G11" s="18">
        <v>8</v>
      </c>
      <c r="H11" s="24">
        <v>1328</v>
      </c>
      <c r="I11" s="19">
        <f>H11</f>
        <v>1328</v>
      </c>
      <c r="J11" s="95" t="s">
        <v>35</v>
      </c>
      <c r="K11" s="88" t="s">
        <v>256</v>
      </c>
      <c r="L11" s="89" t="s">
        <v>245</v>
      </c>
    </row>
    <row r="12" spans="1:12">
      <c r="A12" s="22">
        <v>2</v>
      </c>
      <c r="B12" s="39" t="s">
        <v>321</v>
      </c>
      <c r="C12" s="29" t="s">
        <v>322</v>
      </c>
      <c r="D12" s="29" t="s">
        <v>323</v>
      </c>
      <c r="E12" s="29" t="s">
        <v>19</v>
      </c>
      <c r="F12" s="40">
        <v>201</v>
      </c>
      <c r="G12" s="18">
        <v>8</v>
      </c>
      <c r="H12" s="24">
        <v>1608</v>
      </c>
      <c r="I12" s="19">
        <f t="shared" ref="I12:I14" si="0">H12</f>
        <v>1608</v>
      </c>
      <c r="J12" s="95" t="s">
        <v>447</v>
      </c>
      <c r="K12" s="88" t="s">
        <v>444</v>
      </c>
      <c r="L12" s="89" t="s">
        <v>324</v>
      </c>
    </row>
    <row r="13" spans="1:12">
      <c r="A13" s="22">
        <v>3</v>
      </c>
      <c r="B13" s="39" t="s">
        <v>53</v>
      </c>
      <c r="C13" s="29" t="s">
        <v>54</v>
      </c>
      <c r="D13" s="29" t="s">
        <v>55</v>
      </c>
      <c r="E13" s="29" t="s">
        <v>19</v>
      </c>
      <c r="F13" s="40">
        <v>201</v>
      </c>
      <c r="G13" s="18">
        <v>16</v>
      </c>
      <c r="H13" s="24">
        <v>3216</v>
      </c>
      <c r="I13" s="19">
        <f t="shared" si="0"/>
        <v>3216</v>
      </c>
      <c r="J13" s="95" t="s">
        <v>35</v>
      </c>
      <c r="K13" s="88" t="s">
        <v>250</v>
      </c>
      <c r="L13" s="89" t="s">
        <v>245</v>
      </c>
    </row>
    <row r="14" spans="1:12">
      <c r="A14" s="22">
        <v>4</v>
      </c>
      <c r="B14" s="39" t="s">
        <v>394</v>
      </c>
      <c r="C14" s="29" t="s">
        <v>395</v>
      </c>
      <c r="D14" s="29" t="s">
        <v>396</v>
      </c>
      <c r="E14" s="29" t="s">
        <v>19</v>
      </c>
      <c r="F14" s="40">
        <v>201</v>
      </c>
      <c r="G14" s="18">
        <v>8</v>
      </c>
      <c r="H14" s="24">
        <v>1608</v>
      </c>
      <c r="I14" s="19">
        <f t="shared" si="0"/>
        <v>1608</v>
      </c>
      <c r="J14" s="95" t="s">
        <v>435</v>
      </c>
      <c r="K14" s="88" t="s">
        <v>445</v>
      </c>
      <c r="L14" s="89" t="s">
        <v>408</v>
      </c>
    </row>
    <row r="15" spans="1:12">
      <c r="A15" s="17"/>
      <c r="B15" s="90"/>
      <c r="C15" s="91"/>
      <c r="D15" s="91"/>
      <c r="E15" s="91"/>
      <c r="F15" s="92"/>
      <c r="G15" s="93">
        <f>SUM(G11:G14)</f>
        <v>40</v>
      </c>
      <c r="H15" s="93">
        <f>SUM(H11:H14)</f>
        <v>7760</v>
      </c>
      <c r="I15" s="93">
        <f>SUM(I11:I14)</f>
        <v>7760</v>
      </c>
      <c r="J15" s="93"/>
      <c r="K15" s="94"/>
      <c r="L15" s="93"/>
    </row>
  </sheetData>
  <mergeCells count="19">
    <mergeCell ref="A6:D7"/>
    <mergeCell ref="E6:G7"/>
    <mergeCell ref="H6:K6"/>
    <mergeCell ref="H7:K7"/>
    <mergeCell ref="A1:K1"/>
    <mergeCell ref="A2:K2"/>
    <mergeCell ref="A3:K3"/>
    <mergeCell ref="E4:G4"/>
    <mergeCell ref="H4:K4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G9:H9"/>
  </mergeCells>
  <conditionalFormatting sqref="G1:G4 G8:G10">
    <cfRule type="duplicateValues" dxfId="0" priority="1"/>
  </conditionalFormatting>
  <hyperlinks>
    <hyperlink ref="G70" r:id="rId1" display="callto:1116179560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</vt:lpstr>
      <vt:lpstr>OT</vt:lpstr>
      <vt:lpstr>Com!Print_Area</vt:lpstr>
      <vt:lpstr>Com!Print_Titles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</cp:lastModifiedBy>
  <cp:lastPrinted>2023-02-10T11:35:38Z</cp:lastPrinted>
  <dcterms:created xsi:type="dcterms:W3CDTF">2017-11-05T04:48:35Z</dcterms:created>
  <dcterms:modified xsi:type="dcterms:W3CDTF">2023-07-10T07:17:53Z</dcterms:modified>
</cp:coreProperties>
</file>