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E Drive 01-07-2022\Anita Data\Desktop\SAVE FOLDER\MAX\SHALIMAR\10.OCT'22\audit\"/>
    </mc:Choice>
  </mc:AlternateContent>
  <bookViews>
    <workbookView xWindow="0" yWindow="0" windowWidth="20490" windowHeight="7155"/>
  </bookViews>
  <sheets>
    <sheet name="Oct'22" sheetId="1" r:id="rId1"/>
    <sheet name="Summary" sheetId="2" r:id="rId2"/>
  </sheets>
  <definedNames>
    <definedName name="_xlnm._FilterDatabase" localSheetId="0" hidden="1">'Oct''22'!$A$8:$CC$8</definedName>
    <definedName name="_xlnm.Print_Area" localSheetId="0">'Oct''22'!$A$1:$BQ$89</definedName>
    <definedName name="_xlnm.Print_Titles" localSheetId="0">'Oct''22'!$1:$9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BO89" i="1"/>
  <c r="BP89" i="1"/>
  <c r="BQ89" i="1"/>
  <c r="BL9" i="1"/>
  <c r="AW10" i="1" l="1"/>
  <c r="T12" i="2" l="1"/>
  <c r="N12" i="2"/>
  <c r="U12" i="2" l="1"/>
  <c r="S4" i="2" l="1"/>
  <c r="T4" i="2" s="1"/>
  <c r="S3" i="2"/>
  <c r="T3" i="2" s="1"/>
  <c r="R9" i="2"/>
  <c r="T8" i="2"/>
  <c r="T7" i="2"/>
  <c r="T6" i="2"/>
  <c r="T5" i="2"/>
  <c r="T9" i="2" l="1"/>
  <c r="T11" i="2" s="1"/>
  <c r="L9" i="2" l="1"/>
  <c r="G9" i="2"/>
  <c r="C9" i="2"/>
  <c r="N8" i="2"/>
  <c r="J8" i="2"/>
  <c r="E8" i="2"/>
  <c r="N7" i="2"/>
  <c r="H7" i="2"/>
  <c r="J7" i="2" s="1"/>
  <c r="N6" i="2"/>
  <c r="H6" i="2"/>
  <c r="J6" i="2" s="1"/>
  <c r="N5" i="2"/>
  <c r="H5" i="2"/>
  <c r="J5" i="2" s="1"/>
  <c r="N4" i="2"/>
  <c r="H4" i="2"/>
  <c r="E4" i="2"/>
  <c r="N3" i="2"/>
  <c r="H3" i="2"/>
  <c r="J3" i="2" s="1"/>
  <c r="E3" i="2"/>
  <c r="E9" i="2" l="1"/>
  <c r="E11" i="2" s="1"/>
  <c r="E12" i="2" s="1"/>
  <c r="H9" i="2"/>
  <c r="N9" i="2"/>
  <c r="N10" i="2" s="1"/>
  <c r="N11" i="2" s="1"/>
  <c r="J4" i="2"/>
  <c r="J9" i="2" s="1"/>
  <c r="J10" i="2" s="1"/>
  <c r="J11" i="2" s="1"/>
  <c r="J12" i="2" s="1"/>
  <c r="K12" i="2" l="1"/>
  <c r="P12" i="2"/>
  <c r="BK88" i="1"/>
  <c r="BJ88" i="1"/>
  <c r="BQ88" i="1" s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BK87" i="1"/>
  <c r="BJ87" i="1"/>
  <c r="BQ87" i="1" s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BK86" i="1"/>
  <c r="BJ86" i="1"/>
  <c r="BQ86" i="1" s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BK85" i="1"/>
  <c r="BJ85" i="1"/>
  <c r="BQ85" i="1" s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BK84" i="1"/>
  <c r="BJ84" i="1"/>
  <c r="BQ84" i="1" s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BK83" i="1"/>
  <c r="BJ83" i="1"/>
  <c r="BQ83" i="1" s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BK82" i="1"/>
  <c r="BJ82" i="1"/>
  <c r="BQ82" i="1" s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BK81" i="1"/>
  <c r="BJ81" i="1"/>
  <c r="BQ81" i="1" s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BK80" i="1"/>
  <c r="BJ80" i="1"/>
  <c r="BQ80" i="1" s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BK79" i="1"/>
  <c r="BJ79" i="1"/>
  <c r="BQ79" i="1" s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BK78" i="1"/>
  <c r="BJ78" i="1"/>
  <c r="BQ78" i="1" s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BK77" i="1"/>
  <c r="BJ77" i="1"/>
  <c r="BQ77" i="1" s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BK76" i="1"/>
  <c r="BJ76" i="1"/>
  <c r="BQ76" i="1" s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BK75" i="1"/>
  <c r="BJ75" i="1"/>
  <c r="BQ75" i="1" s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BK74" i="1"/>
  <c r="BJ74" i="1"/>
  <c r="BQ74" i="1" s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BK73" i="1"/>
  <c r="BJ73" i="1"/>
  <c r="BQ73" i="1" s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BK72" i="1"/>
  <c r="BJ72" i="1"/>
  <c r="BQ72" i="1" s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BK71" i="1"/>
  <c r="BJ71" i="1"/>
  <c r="BQ71" i="1" s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BK70" i="1"/>
  <c r="BJ70" i="1"/>
  <c r="BQ70" i="1" s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BK69" i="1"/>
  <c r="BJ69" i="1"/>
  <c r="BQ69" i="1" s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BK68" i="1"/>
  <c r="BJ68" i="1"/>
  <c r="BQ68" i="1" s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BK67" i="1"/>
  <c r="BJ67" i="1"/>
  <c r="BQ67" i="1" s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BK66" i="1"/>
  <c r="BJ66" i="1"/>
  <c r="BQ66" i="1" s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BK65" i="1"/>
  <c r="BJ65" i="1"/>
  <c r="BQ65" i="1" s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BK64" i="1"/>
  <c r="BJ64" i="1"/>
  <c r="BQ64" i="1" s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BK63" i="1"/>
  <c r="BJ63" i="1"/>
  <c r="BQ63" i="1" s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BK62" i="1"/>
  <c r="BJ62" i="1"/>
  <c r="BQ62" i="1" s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BK61" i="1"/>
  <c r="BJ61" i="1"/>
  <c r="BQ61" i="1" s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BK60" i="1"/>
  <c r="BJ60" i="1"/>
  <c r="BQ60" i="1" s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BK59" i="1"/>
  <c r="BJ59" i="1"/>
  <c r="BQ59" i="1" s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BK58" i="1"/>
  <c r="BJ58" i="1"/>
  <c r="BQ58" i="1" s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BK57" i="1"/>
  <c r="BJ57" i="1"/>
  <c r="BQ57" i="1" s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BK56" i="1"/>
  <c r="BJ56" i="1"/>
  <c r="BQ56" i="1" s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BK55" i="1"/>
  <c r="BJ55" i="1"/>
  <c r="BQ55" i="1" s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BK54" i="1"/>
  <c r="BJ54" i="1"/>
  <c r="BQ54" i="1" s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BK53" i="1"/>
  <c r="BJ53" i="1"/>
  <c r="BQ53" i="1" s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BK52" i="1"/>
  <c r="BJ52" i="1"/>
  <c r="BQ52" i="1" s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BK51" i="1"/>
  <c r="BJ51" i="1"/>
  <c r="BQ51" i="1" s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BK50" i="1"/>
  <c r="BJ50" i="1"/>
  <c r="BQ50" i="1" s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BK49" i="1"/>
  <c r="BJ49" i="1"/>
  <c r="BQ49" i="1" s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BK48" i="1"/>
  <c r="BJ48" i="1"/>
  <c r="BQ48" i="1" s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BK47" i="1"/>
  <c r="BJ47" i="1"/>
  <c r="BQ47" i="1" s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BK46" i="1"/>
  <c r="BJ46" i="1"/>
  <c r="BQ46" i="1" s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BK45" i="1"/>
  <c r="BJ45" i="1"/>
  <c r="BQ45" i="1" s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BK44" i="1"/>
  <c r="BJ44" i="1"/>
  <c r="BQ44" i="1" s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BK43" i="1"/>
  <c r="BJ43" i="1"/>
  <c r="BQ43" i="1" s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BK42" i="1"/>
  <c r="BJ42" i="1"/>
  <c r="BQ42" i="1" s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BK41" i="1"/>
  <c r="BJ41" i="1"/>
  <c r="BQ41" i="1" s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BK40" i="1"/>
  <c r="BJ40" i="1"/>
  <c r="BQ40" i="1" s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BK39" i="1"/>
  <c r="BJ39" i="1"/>
  <c r="BQ39" i="1" s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BK38" i="1"/>
  <c r="BJ38" i="1"/>
  <c r="BQ38" i="1" s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BK37" i="1"/>
  <c r="BJ37" i="1"/>
  <c r="BQ37" i="1" s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BK36" i="1"/>
  <c r="BJ36" i="1"/>
  <c r="BQ36" i="1" s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BK35" i="1"/>
  <c r="BJ35" i="1"/>
  <c r="BQ35" i="1" s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BK34" i="1"/>
  <c r="BJ34" i="1"/>
  <c r="BQ34" i="1" s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BK33" i="1"/>
  <c r="BJ33" i="1"/>
  <c r="BQ33" i="1" s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BK32" i="1"/>
  <c r="BJ32" i="1"/>
  <c r="BQ32" i="1" s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BK31" i="1"/>
  <c r="BJ31" i="1"/>
  <c r="BQ31" i="1" s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BK30" i="1"/>
  <c r="BJ30" i="1"/>
  <c r="BQ30" i="1" s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BK29" i="1"/>
  <c r="BJ29" i="1"/>
  <c r="BQ29" i="1" s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BK28" i="1"/>
  <c r="BJ28" i="1"/>
  <c r="BQ28" i="1" s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BK27" i="1"/>
  <c r="BJ27" i="1"/>
  <c r="BQ27" i="1" s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BK26" i="1"/>
  <c r="BJ26" i="1"/>
  <c r="BQ26" i="1" s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BK25" i="1"/>
  <c r="BJ25" i="1"/>
  <c r="BQ25" i="1" s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BK24" i="1"/>
  <c r="BJ24" i="1"/>
  <c r="BQ24" i="1" s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BK23" i="1"/>
  <c r="BJ23" i="1"/>
  <c r="BQ23" i="1" s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BK22" i="1"/>
  <c r="BJ22" i="1"/>
  <c r="BQ22" i="1" s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BK21" i="1"/>
  <c r="BJ21" i="1"/>
  <c r="BQ21" i="1" s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BK20" i="1"/>
  <c r="BJ20" i="1"/>
  <c r="BQ20" i="1" s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BK19" i="1"/>
  <c r="BJ19" i="1"/>
  <c r="BQ19" i="1" s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BK18" i="1"/>
  <c r="BJ18" i="1"/>
  <c r="BQ18" i="1" s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BK17" i="1"/>
  <c r="BJ17" i="1"/>
  <c r="BQ17" i="1" s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BK16" i="1"/>
  <c r="BJ16" i="1"/>
  <c r="BQ16" i="1" s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BK15" i="1"/>
  <c r="BJ15" i="1"/>
  <c r="BQ15" i="1" s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BK14" i="1"/>
  <c r="BJ14" i="1"/>
  <c r="BQ14" i="1" s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BK13" i="1"/>
  <c r="BJ13" i="1"/>
  <c r="BQ13" i="1" s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BK12" i="1"/>
  <c r="BJ12" i="1"/>
  <c r="BQ12" i="1" s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W89" i="1" s="1"/>
  <c r="BK10" i="1"/>
  <c r="BJ10" i="1"/>
  <c r="BI10" i="1"/>
  <c r="BH10" i="1"/>
  <c r="BH89" i="1" s="1"/>
  <c r="BG10" i="1"/>
  <c r="BF10" i="1"/>
  <c r="BE10" i="1"/>
  <c r="BD10" i="1"/>
  <c r="BD89" i="1" s="1"/>
  <c r="BC10" i="1"/>
  <c r="BB10" i="1"/>
  <c r="BA10" i="1"/>
  <c r="AZ10" i="1"/>
  <c r="AZ89" i="1" s="1"/>
  <c r="AY10" i="1"/>
  <c r="AX10" i="1"/>
  <c r="BE89" i="1" l="1"/>
  <c r="BI89" i="1"/>
  <c r="BF89" i="1"/>
  <c r="BQ10" i="1"/>
  <c r="BJ89" i="1"/>
  <c r="BA89" i="1"/>
  <c r="AX89" i="1"/>
  <c r="BB89" i="1"/>
  <c r="AY89" i="1"/>
  <c r="BC89" i="1"/>
  <c r="BG89" i="1"/>
  <c r="BK89" i="1"/>
  <c r="BL61" i="1"/>
  <c r="BL10" i="1"/>
  <c r="BQ11" i="1"/>
  <c r="BL11" i="1"/>
  <c r="BH9" i="1"/>
  <c r="BL84" i="1"/>
  <c r="BN84" i="1" s="1"/>
  <c r="BL76" i="1"/>
  <c r="BN76" i="1" s="1"/>
  <c r="BL66" i="1"/>
  <c r="BN66" i="1" s="1"/>
  <c r="BL26" i="1"/>
  <c r="BN26" i="1" s="1"/>
  <c r="BL50" i="1"/>
  <c r="BN50" i="1" s="1"/>
  <c r="BL30" i="1"/>
  <c r="BN30" i="1" s="1"/>
  <c r="BL34" i="1"/>
  <c r="BN34" i="1" s="1"/>
  <c r="BL22" i="1"/>
  <c r="BN22" i="1" s="1"/>
  <c r="BL18" i="1"/>
  <c r="BN18" i="1" s="1"/>
  <c r="BL46" i="1"/>
  <c r="BN46" i="1" s="1"/>
  <c r="BL88" i="1"/>
  <c r="BN88" i="1" s="1"/>
  <c r="BL73" i="1"/>
  <c r="BN73" i="1" s="1"/>
  <c r="BL70" i="1"/>
  <c r="BN70" i="1" s="1"/>
  <c r="BL42" i="1"/>
  <c r="BN42" i="1" s="1"/>
  <c r="BL62" i="1"/>
  <c r="BN62" i="1" s="1"/>
  <c r="BL54" i="1"/>
  <c r="BN54" i="1" s="1"/>
  <c r="BL13" i="1"/>
  <c r="BN13" i="1" s="1"/>
  <c r="BL14" i="1"/>
  <c r="BN14" i="1" s="1"/>
  <c r="BL58" i="1"/>
  <c r="BN58" i="1" s="1"/>
  <c r="BL85" i="1"/>
  <c r="BN85" i="1" s="1"/>
  <c r="BL74" i="1"/>
  <c r="BN74" i="1" s="1"/>
  <c r="BL69" i="1"/>
  <c r="BN69" i="1" s="1"/>
  <c r="BL67" i="1"/>
  <c r="BN67" i="1" s="1"/>
  <c r="BN61" i="1"/>
  <c r="BL60" i="1"/>
  <c r="BN60" i="1" s="1"/>
  <c r="BL56" i="1"/>
  <c r="BN56" i="1" s="1"/>
  <c r="BL52" i="1"/>
  <c r="BN52" i="1" s="1"/>
  <c r="BL41" i="1"/>
  <c r="BN41" i="1" s="1"/>
  <c r="BL35" i="1"/>
  <c r="BN35" i="1" s="1"/>
  <c r="BL29" i="1"/>
  <c r="BN29" i="1" s="1"/>
  <c r="BL21" i="1"/>
  <c r="BN21" i="1" s="1"/>
  <c r="BL15" i="1"/>
  <c r="BN15" i="1" s="1"/>
  <c r="BL65" i="1"/>
  <c r="BN65" i="1" s="1"/>
  <c r="BL47" i="1"/>
  <c r="BN47" i="1" s="1"/>
  <c r="BL48" i="1"/>
  <c r="BN48" i="1" s="1"/>
  <c r="BL77" i="1"/>
  <c r="BN77" i="1" s="1"/>
  <c r="BL78" i="1"/>
  <c r="BN78" i="1" s="1"/>
  <c r="BL45" i="1"/>
  <c r="BN45" i="1" s="1"/>
  <c r="BL44" i="1"/>
  <c r="BN44" i="1" s="1"/>
  <c r="BL43" i="1"/>
  <c r="BN43" i="1" s="1"/>
  <c r="BL68" i="1"/>
  <c r="BN68" i="1" s="1"/>
  <c r="BL75" i="1"/>
  <c r="BN75" i="1" s="1"/>
  <c r="BL81" i="1"/>
  <c r="BN81" i="1" s="1"/>
  <c r="BL87" i="1"/>
  <c r="BN87" i="1" s="1"/>
  <c r="BL83" i="1"/>
  <c r="BN83" i="1" s="1"/>
  <c r="BL79" i="1"/>
  <c r="BN79" i="1" s="1"/>
  <c r="BL86" i="1"/>
  <c r="BN86" i="1" s="1"/>
  <c r="BL80" i="1"/>
  <c r="BN80" i="1" s="1"/>
  <c r="BL82" i="1"/>
  <c r="BN82" i="1" s="1"/>
  <c r="BL72" i="1"/>
  <c r="BN72" i="1" s="1"/>
  <c r="BL40" i="1"/>
  <c r="BN40" i="1" s="1"/>
  <c r="BL64" i="1"/>
  <c r="BN64" i="1" s="1"/>
  <c r="BL59" i="1"/>
  <c r="BN59" i="1" s="1"/>
  <c r="BL39" i="1"/>
  <c r="BN39" i="1" s="1"/>
  <c r="BL38" i="1"/>
  <c r="BN38" i="1" s="1"/>
  <c r="BL51" i="1"/>
  <c r="BN51" i="1" s="1"/>
  <c r="BL63" i="1"/>
  <c r="BN63" i="1" s="1"/>
  <c r="BL57" i="1"/>
  <c r="BN57" i="1" s="1"/>
  <c r="BL55" i="1"/>
  <c r="BN55" i="1" s="1"/>
  <c r="BL71" i="1"/>
  <c r="BN71" i="1" s="1"/>
  <c r="BL53" i="1"/>
  <c r="BN53" i="1" s="1"/>
  <c r="BL37" i="1"/>
  <c r="BN37" i="1" s="1"/>
  <c r="BL49" i="1"/>
  <c r="BN49" i="1" s="1"/>
  <c r="BL32" i="1"/>
  <c r="BN32" i="1" s="1"/>
  <c r="BL36" i="1"/>
  <c r="BN36" i="1" s="1"/>
  <c r="BL31" i="1"/>
  <c r="BN31" i="1" s="1"/>
  <c r="BL28" i="1"/>
  <c r="BN28" i="1" s="1"/>
  <c r="BL27" i="1"/>
  <c r="BN27" i="1" s="1"/>
  <c r="BL25" i="1"/>
  <c r="BN25" i="1" s="1"/>
  <c r="BL24" i="1"/>
  <c r="BN24" i="1" s="1"/>
  <c r="BL23" i="1"/>
  <c r="BN23" i="1" s="1"/>
  <c r="BL19" i="1"/>
  <c r="BN19" i="1" s="1"/>
  <c r="BL16" i="1"/>
  <c r="BN16" i="1" s="1"/>
  <c r="BL17" i="1"/>
  <c r="BN17" i="1" s="1"/>
  <c r="BL20" i="1"/>
  <c r="BN20" i="1" s="1"/>
  <c r="BL33" i="1"/>
  <c r="BN33" i="1" s="1"/>
  <c r="BL12" i="1"/>
  <c r="BN12" i="1" s="1"/>
  <c r="BO10" i="1"/>
  <c r="BN10" i="1" l="1"/>
  <c r="BL89" i="1"/>
  <c r="BQ9" i="1"/>
  <c r="BM10" i="1" l="1"/>
  <c r="BJ9" i="1"/>
  <c r="BK9" i="1"/>
  <c r="CC10" i="1" l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O75" i="1" l="1"/>
  <c r="BO83" i="1"/>
  <c r="BO30" i="1"/>
  <c r="BO37" i="1"/>
  <c r="BO45" i="1"/>
  <c r="BO53" i="1"/>
  <c r="BO61" i="1"/>
  <c r="BO69" i="1"/>
  <c r="BO22" i="1"/>
  <c r="BO14" i="1"/>
  <c r="BO12" i="1"/>
  <c r="BO19" i="1"/>
  <c r="BO27" i="1"/>
  <c r="BO35" i="1"/>
  <c r="BO42" i="1"/>
  <c r="BO50" i="1"/>
  <c r="BO58" i="1"/>
  <c r="BO66" i="1"/>
  <c r="BO73" i="1"/>
  <c r="BO80" i="1"/>
  <c r="BO88" i="1"/>
  <c r="BO16" i="1"/>
  <c r="BO24" i="1"/>
  <c r="BO32" i="1"/>
  <c r="BO39" i="1"/>
  <c r="BO47" i="1"/>
  <c r="BO55" i="1"/>
  <c r="BO63" i="1"/>
  <c r="BO71" i="1"/>
  <c r="BO77" i="1"/>
  <c r="BO85" i="1"/>
  <c r="BO13" i="1"/>
  <c r="BO21" i="1"/>
  <c r="BO29" i="1"/>
  <c r="BO44" i="1"/>
  <c r="BO52" i="1"/>
  <c r="BO60" i="1"/>
  <c r="BO68" i="1"/>
  <c r="BO74" i="1"/>
  <c r="BO82" i="1"/>
  <c r="BO18" i="1"/>
  <c r="BO26" i="1"/>
  <c r="BO34" i="1"/>
  <c r="BO41" i="1"/>
  <c r="BO49" i="1"/>
  <c r="BO57" i="1"/>
  <c r="BO65" i="1"/>
  <c r="BO72" i="1"/>
  <c r="BO79" i="1"/>
  <c r="BO87" i="1"/>
  <c r="BO15" i="1"/>
  <c r="BO23" i="1"/>
  <c r="BO31" i="1"/>
  <c r="BO38" i="1"/>
  <c r="BO46" i="1"/>
  <c r="BO54" i="1"/>
  <c r="BO62" i="1"/>
  <c r="BO70" i="1"/>
  <c r="BO76" i="1"/>
  <c r="BO84" i="1"/>
  <c r="BN11" i="1"/>
  <c r="BN89" i="1" s="1"/>
  <c r="BO20" i="1"/>
  <c r="BO28" i="1"/>
  <c r="BO36" i="1"/>
  <c r="BO43" i="1"/>
  <c r="BO51" i="1"/>
  <c r="BO59" i="1"/>
  <c r="BO67" i="1"/>
  <c r="BO81" i="1"/>
  <c r="BO11" i="1"/>
  <c r="BO17" i="1"/>
  <c r="BO25" i="1"/>
  <c r="BO33" i="1"/>
  <c r="BO40" i="1"/>
  <c r="BO48" i="1"/>
  <c r="BO56" i="1"/>
  <c r="BO64" i="1"/>
  <c r="BO78" i="1"/>
  <c r="BO86" i="1"/>
  <c r="BT56" i="1" l="1"/>
  <c r="BM56" i="1"/>
  <c r="BT33" i="1"/>
  <c r="BM33" i="1"/>
  <c r="BT74" i="1"/>
  <c r="BM74" i="1"/>
  <c r="BT42" i="1"/>
  <c r="BM42" i="1"/>
  <c r="BT39" i="1"/>
  <c r="BM39" i="1"/>
  <c r="BT30" i="1"/>
  <c r="BM30" i="1"/>
  <c r="BT47" i="1"/>
  <c r="BM47" i="1"/>
  <c r="BT49" i="1"/>
  <c r="BM49" i="1"/>
  <c r="BT46" i="1"/>
  <c r="BM46" i="1"/>
  <c r="BT31" i="1"/>
  <c r="BM31" i="1"/>
  <c r="BT73" i="1"/>
  <c r="BM73" i="1"/>
  <c r="BT64" i="1"/>
  <c r="BM64" i="1"/>
  <c r="BT81" i="1"/>
  <c r="BM81" i="1"/>
  <c r="BT71" i="1"/>
  <c r="BM71" i="1"/>
  <c r="BT61" i="1"/>
  <c r="BM61" i="1"/>
  <c r="BT41" i="1"/>
  <c r="BM41" i="1"/>
  <c r="BT32" i="1"/>
  <c r="BM32" i="1"/>
  <c r="BT77" i="1"/>
  <c r="BM77" i="1"/>
  <c r="BT53" i="1"/>
  <c r="BM53" i="1"/>
  <c r="BT79" i="1"/>
  <c r="BM79" i="1"/>
  <c r="BT36" i="1"/>
  <c r="BM36" i="1"/>
  <c r="BT24" i="1"/>
  <c r="BM24" i="1"/>
  <c r="BT70" i="1"/>
  <c r="BM70" i="1"/>
  <c r="BT72" i="1"/>
  <c r="BM72" i="1"/>
  <c r="BT52" i="1"/>
  <c r="BM52" i="1"/>
  <c r="BT17" i="1"/>
  <c r="BM17" i="1"/>
  <c r="BT35" i="1"/>
  <c r="BM35" i="1"/>
  <c r="BT20" i="1"/>
  <c r="BM20" i="1"/>
  <c r="BT15" i="1"/>
  <c r="BM15" i="1"/>
  <c r="BT16" i="1"/>
  <c r="BM16" i="1"/>
  <c r="BT51" i="1"/>
  <c r="BM51" i="1"/>
  <c r="BT13" i="1"/>
  <c r="BM13" i="1"/>
  <c r="BT67" i="1"/>
  <c r="BM67" i="1"/>
  <c r="BT63" i="1"/>
  <c r="BM63" i="1"/>
  <c r="BT14" i="1"/>
  <c r="BM14" i="1"/>
  <c r="BT21" i="1"/>
  <c r="BM21" i="1"/>
  <c r="BT48" i="1"/>
  <c r="BM48" i="1"/>
  <c r="BT66" i="1"/>
  <c r="BM66" i="1"/>
  <c r="BT50" i="1"/>
  <c r="BM50" i="1"/>
  <c r="BT29" i="1"/>
  <c r="BM29" i="1"/>
  <c r="BT78" i="1"/>
  <c r="BM78" i="1"/>
  <c r="BT62" i="1"/>
  <c r="BM62" i="1"/>
  <c r="BT76" i="1"/>
  <c r="BM76" i="1"/>
  <c r="BT75" i="1"/>
  <c r="BM75" i="1"/>
  <c r="BT57" i="1"/>
  <c r="BM57" i="1"/>
  <c r="BT12" i="1"/>
  <c r="BM12" i="1"/>
  <c r="BT60" i="1"/>
  <c r="BM60" i="1"/>
  <c r="BT58" i="1"/>
  <c r="BM58" i="1"/>
  <c r="BT43" i="1"/>
  <c r="BM43" i="1"/>
  <c r="BT34" i="1"/>
  <c r="BM34" i="1"/>
  <c r="BT38" i="1"/>
  <c r="BM38" i="1"/>
  <c r="BT44" i="1"/>
  <c r="BM44" i="1"/>
  <c r="BT59" i="1"/>
  <c r="BM59" i="1"/>
  <c r="BT86" i="1"/>
  <c r="BM86" i="1"/>
  <c r="BT82" i="1"/>
  <c r="BM82" i="1"/>
  <c r="BT55" i="1"/>
  <c r="BM55" i="1"/>
  <c r="BT22" i="1"/>
  <c r="BM22" i="1"/>
  <c r="BT23" i="1"/>
  <c r="BM23" i="1"/>
  <c r="BT85" i="1"/>
  <c r="BM85" i="1"/>
  <c r="BT45" i="1"/>
  <c r="BM45" i="1"/>
  <c r="BT26" i="1"/>
  <c r="BM26" i="1"/>
  <c r="BT40" i="1"/>
  <c r="BM40" i="1"/>
  <c r="BT84" i="1"/>
  <c r="BM84" i="1"/>
  <c r="BT27" i="1"/>
  <c r="BM27" i="1"/>
  <c r="BT80" i="1"/>
  <c r="BM80" i="1"/>
  <c r="BT68" i="1"/>
  <c r="BM68" i="1"/>
  <c r="BT25" i="1"/>
  <c r="BM25" i="1"/>
  <c r="BT11" i="1"/>
  <c r="BM11" i="1"/>
  <c r="BT19" i="1"/>
  <c r="BM19" i="1"/>
  <c r="BT87" i="1"/>
  <c r="BM87" i="1"/>
  <c r="BT54" i="1"/>
  <c r="BM54" i="1"/>
  <c r="BT88" i="1"/>
  <c r="BM88" i="1"/>
  <c r="BT28" i="1"/>
  <c r="BM28" i="1"/>
  <c r="BT37" i="1"/>
  <c r="BM37" i="1"/>
  <c r="BT83" i="1"/>
  <c r="BM83" i="1"/>
  <c r="BT69" i="1"/>
  <c r="BM69" i="1"/>
  <c r="BT18" i="1"/>
  <c r="BM18" i="1"/>
  <c r="BT65" i="1"/>
  <c r="BM65" i="1"/>
  <c r="BM89" i="1" l="1"/>
  <c r="CB69" i="1"/>
  <c r="CC69" i="1"/>
  <c r="CB87" i="1"/>
  <c r="CC87" i="1"/>
  <c r="CB27" i="1"/>
  <c r="CC27" i="1"/>
  <c r="CB23" i="1"/>
  <c r="CC23" i="1"/>
  <c r="CB34" i="1"/>
  <c r="CC34" i="1"/>
  <c r="CB75" i="1"/>
  <c r="CC75" i="1"/>
  <c r="CB29" i="1"/>
  <c r="CC29" i="1"/>
  <c r="CB13" i="1"/>
  <c r="CC13" i="1"/>
  <c r="CB16" i="1"/>
  <c r="CC16" i="1"/>
  <c r="CB72" i="1"/>
  <c r="CC72" i="1"/>
  <c r="CB77" i="1"/>
  <c r="CC77" i="1"/>
  <c r="CB71" i="1"/>
  <c r="CC71" i="1"/>
  <c r="CB64" i="1"/>
  <c r="CC64" i="1"/>
  <c r="CB31" i="1"/>
  <c r="CC31" i="1"/>
  <c r="CB49" i="1"/>
  <c r="CC49" i="1"/>
  <c r="CB30" i="1"/>
  <c r="CC30" i="1"/>
  <c r="CB37" i="1"/>
  <c r="CC37" i="1"/>
  <c r="CB11" i="1"/>
  <c r="CC11" i="1"/>
  <c r="CB40" i="1"/>
  <c r="CC40" i="1"/>
  <c r="CB45" i="1"/>
  <c r="CC45" i="1"/>
  <c r="CB86" i="1"/>
  <c r="CC86" i="1"/>
  <c r="CB58" i="1"/>
  <c r="CC58" i="1"/>
  <c r="CB62" i="1"/>
  <c r="CC62" i="1"/>
  <c r="CB63" i="1"/>
  <c r="CC63" i="1"/>
  <c r="CB17" i="1"/>
  <c r="CC17" i="1"/>
  <c r="CB24" i="1"/>
  <c r="CC24" i="1"/>
  <c r="CB41" i="1"/>
  <c r="CC41" i="1"/>
  <c r="CB42" i="1"/>
  <c r="CC42" i="1"/>
  <c r="CB18" i="1"/>
  <c r="CC18" i="1"/>
  <c r="CB83" i="1"/>
  <c r="CC83" i="1"/>
  <c r="CB28" i="1"/>
  <c r="CC28" i="1"/>
  <c r="CB54" i="1"/>
  <c r="CC54" i="1"/>
  <c r="CB19" i="1"/>
  <c r="CC19" i="1"/>
  <c r="CB25" i="1"/>
  <c r="CC25" i="1"/>
  <c r="CB80" i="1"/>
  <c r="CC80" i="1"/>
  <c r="CB84" i="1"/>
  <c r="CC84" i="1"/>
  <c r="CB26" i="1"/>
  <c r="CC26" i="1"/>
  <c r="CB85" i="1"/>
  <c r="CC85" i="1"/>
  <c r="CB22" i="1"/>
  <c r="CC22" i="1"/>
  <c r="CB82" i="1"/>
  <c r="CC82" i="1"/>
  <c r="CB59" i="1"/>
  <c r="CC59" i="1"/>
  <c r="CB38" i="1"/>
  <c r="CC38" i="1"/>
  <c r="CB43" i="1"/>
  <c r="CC43" i="1"/>
  <c r="CB60" i="1"/>
  <c r="CC60" i="1"/>
  <c r="CB57" i="1"/>
  <c r="CC57" i="1"/>
  <c r="CB76" i="1"/>
  <c r="CC76" i="1"/>
  <c r="CB78" i="1"/>
  <c r="CC78" i="1"/>
  <c r="CB50" i="1"/>
  <c r="CC50" i="1"/>
  <c r="CB48" i="1"/>
  <c r="CC48" i="1"/>
  <c r="CB14" i="1"/>
  <c r="CC14" i="1"/>
  <c r="CB67" i="1"/>
  <c r="CC67" i="1"/>
  <c r="CB51" i="1"/>
  <c r="CC51" i="1"/>
  <c r="CB15" i="1"/>
  <c r="CC15" i="1"/>
  <c r="CB35" i="1"/>
  <c r="CC35" i="1"/>
  <c r="CB52" i="1"/>
  <c r="CC52" i="1"/>
  <c r="CB70" i="1"/>
  <c r="CC70" i="1"/>
  <c r="CB36" i="1"/>
  <c r="CC36" i="1"/>
  <c r="CB53" i="1"/>
  <c r="CC53" i="1"/>
  <c r="CB32" i="1"/>
  <c r="CC32" i="1"/>
  <c r="CB61" i="1"/>
  <c r="CC61" i="1"/>
  <c r="CB81" i="1"/>
  <c r="CC81" i="1"/>
  <c r="CB73" i="1"/>
  <c r="CC73" i="1"/>
  <c r="CB46" i="1"/>
  <c r="CC46" i="1"/>
  <c r="CB47" i="1"/>
  <c r="CC47" i="1"/>
  <c r="CB39" i="1"/>
  <c r="CC39" i="1"/>
  <c r="CB74" i="1"/>
  <c r="CC74" i="1"/>
  <c r="CB56" i="1"/>
  <c r="CC56" i="1"/>
  <c r="CB65" i="1"/>
  <c r="CC65" i="1"/>
  <c r="CB88" i="1"/>
  <c r="CC88" i="1"/>
  <c r="CB68" i="1"/>
  <c r="CC68" i="1"/>
  <c r="CB55" i="1"/>
  <c r="CC55" i="1"/>
  <c r="CB44" i="1"/>
  <c r="CC44" i="1"/>
  <c r="CB12" i="1"/>
  <c r="CC12" i="1"/>
  <c r="CB66" i="1"/>
  <c r="CC66" i="1"/>
  <c r="CB21" i="1"/>
  <c r="CC21" i="1"/>
  <c r="CB20" i="1"/>
  <c r="CC20" i="1"/>
  <c r="CB79" i="1"/>
  <c r="CC79" i="1"/>
  <c r="CB33" i="1"/>
  <c r="CC33" i="1"/>
  <c r="A11" i="1" l="1"/>
  <c r="BV88" i="1" l="1"/>
  <c r="BV87" i="1"/>
  <c r="BV86" i="1"/>
  <c r="BV85" i="1"/>
  <c r="BW85" i="1" s="1"/>
  <c r="BY85" i="1" s="1"/>
  <c r="BV84" i="1"/>
  <c r="BW84" i="1" s="1"/>
  <c r="BY84" i="1" s="1"/>
  <c r="BV83" i="1"/>
  <c r="BW83" i="1" s="1"/>
  <c r="BY83" i="1" s="1"/>
  <c r="BV82" i="1"/>
  <c r="BV81" i="1"/>
  <c r="BV80" i="1"/>
  <c r="BV79" i="1"/>
  <c r="BV78" i="1"/>
  <c r="BW78" i="1" s="1"/>
  <c r="BY78" i="1" s="1"/>
  <c r="BV77" i="1"/>
  <c r="BW77" i="1" s="1"/>
  <c r="BY77" i="1" s="1"/>
  <c r="BV76" i="1"/>
  <c r="BW76" i="1" s="1"/>
  <c r="BY76" i="1" s="1"/>
  <c r="BV75" i="1"/>
  <c r="BV74" i="1"/>
  <c r="BW74" i="1" s="1"/>
  <c r="BY74" i="1" s="1"/>
  <c r="BV73" i="1"/>
  <c r="BV72" i="1"/>
  <c r="BV71" i="1"/>
  <c r="BW71" i="1" s="1"/>
  <c r="BY71" i="1" s="1"/>
  <c r="BV70" i="1"/>
  <c r="BV69" i="1"/>
  <c r="BW69" i="1" s="1"/>
  <c r="BY69" i="1" s="1"/>
  <c r="BV68" i="1"/>
  <c r="BW68" i="1" s="1"/>
  <c r="BY68" i="1" s="1"/>
  <c r="BV67" i="1"/>
  <c r="BW67" i="1" s="1"/>
  <c r="BY67" i="1" s="1"/>
  <c r="BV66" i="1"/>
  <c r="BV65" i="1"/>
  <c r="BV64" i="1"/>
  <c r="BV63" i="1"/>
  <c r="BV62" i="1"/>
  <c r="BW62" i="1" s="1"/>
  <c r="BY62" i="1" s="1"/>
  <c r="BV61" i="1"/>
  <c r="BW61" i="1" s="1"/>
  <c r="BY61" i="1" s="1"/>
  <c r="BV60" i="1"/>
  <c r="BW60" i="1" s="1"/>
  <c r="BY60" i="1" s="1"/>
  <c r="BV59" i="1"/>
  <c r="BW59" i="1" s="1"/>
  <c r="BY59" i="1" s="1"/>
  <c r="BV58" i="1"/>
  <c r="BW58" i="1" s="1"/>
  <c r="BY58" i="1" s="1"/>
  <c r="BV57" i="1"/>
  <c r="BW57" i="1" s="1"/>
  <c r="BY57" i="1" s="1"/>
  <c r="BV56" i="1"/>
  <c r="BW56" i="1" s="1"/>
  <c r="BY56" i="1" s="1"/>
  <c r="BV55" i="1"/>
  <c r="BV54" i="1"/>
  <c r="BW54" i="1" s="1"/>
  <c r="BY54" i="1" s="1"/>
  <c r="BV53" i="1"/>
  <c r="BV52" i="1"/>
  <c r="BW52" i="1" s="1"/>
  <c r="BY52" i="1" s="1"/>
  <c r="BV51" i="1"/>
  <c r="BV50" i="1"/>
  <c r="BW50" i="1" s="1"/>
  <c r="BY50" i="1" s="1"/>
  <c r="BV49" i="1"/>
  <c r="BV48" i="1"/>
  <c r="BV47" i="1"/>
  <c r="BW47" i="1" s="1"/>
  <c r="BY47" i="1" s="1"/>
  <c r="BV46" i="1"/>
  <c r="BV45" i="1"/>
  <c r="BW45" i="1" s="1"/>
  <c r="BY45" i="1" s="1"/>
  <c r="BV44" i="1"/>
  <c r="BV43" i="1"/>
  <c r="BW43" i="1" s="1"/>
  <c r="BY43" i="1" s="1"/>
  <c r="BV42" i="1"/>
  <c r="BV41" i="1"/>
  <c r="BV40" i="1"/>
  <c r="BW40" i="1" s="1"/>
  <c r="BY40" i="1" s="1"/>
  <c r="BV39" i="1"/>
  <c r="BW39" i="1" s="1"/>
  <c r="BY39" i="1" s="1"/>
  <c r="BV38" i="1"/>
  <c r="BW38" i="1" s="1"/>
  <c r="BY38" i="1" s="1"/>
  <c r="BV37" i="1"/>
  <c r="BW37" i="1" s="1"/>
  <c r="BY37" i="1" s="1"/>
  <c r="BV36" i="1"/>
  <c r="BV35" i="1"/>
  <c r="BV34" i="1"/>
  <c r="BV33" i="1"/>
  <c r="BV32" i="1"/>
  <c r="BV31" i="1"/>
  <c r="BW31" i="1" s="1"/>
  <c r="BY31" i="1" s="1"/>
  <c r="BV30" i="1"/>
  <c r="BV29" i="1"/>
  <c r="BW29" i="1" s="1"/>
  <c r="BY29" i="1" s="1"/>
  <c r="BV28" i="1"/>
  <c r="BW28" i="1" s="1"/>
  <c r="BY28" i="1" s="1"/>
  <c r="BV27" i="1"/>
  <c r="BW27" i="1" s="1"/>
  <c r="BY27" i="1" s="1"/>
  <c r="BV26" i="1"/>
  <c r="BV25" i="1"/>
  <c r="BW25" i="1" s="1"/>
  <c r="BY25" i="1" s="1"/>
  <c r="BV24" i="1"/>
  <c r="BV23" i="1"/>
  <c r="BV22" i="1"/>
  <c r="BW22" i="1" s="1"/>
  <c r="BY22" i="1" s="1"/>
  <c r="BV21" i="1"/>
  <c r="BW21" i="1" s="1"/>
  <c r="BY21" i="1" s="1"/>
  <c r="BV20" i="1"/>
  <c r="BV19" i="1"/>
  <c r="BV18" i="1"/>
  <c r="BW18" i="1" s="1"/>
  <c r="BY18" i="1" s="1"/>
  <c r="BV17" i="1"/>
  <c r="BV16" i="1"/>
  <c r="BV15" i="1"/>
  <c r="BV14" i="1"/>
  <c r="BW14" i="1" s="1"/>
  <c r="BY14" i="1" s="1"/>
  <c r="BV13" i="1"/>
  <c r="BV12" i="1"/>
  <c r="BW12" i="1" s="1"/>
  <c r="BY12" i="1" s="1"/>
  <c r="BV11" i="1"/>
  <c r="BW11" i="1" s="1"/>
  <c r="BY11" i="1" s="1"/>
  <c r="BP10" i="1"/>
  <c r="BW34" i="1" l="1"/>
  <c r="BY34" i="1" s="1"/>
  <c r="BW41" i="1"/>
  <c r="BY41" i="1" s="1"/>
  <c r="BW79" i="1"/>
  <c r="BY79" i="1" s="1"/>
  <c r="BW19" i="1"/>
  <c r="BY19" i="1" s="1"/>
  <c r="BW35" i="1"/>
  <c r="BY35" i="1" s="1"/>
  <c r="BW42" i="1"/>
  <c r="BY42" i="1" s="1"/>
  <c r="BW66" i="1"/>
  <c r="BY66" i="1" s="1"/>
  <c r="BW73" i="1"/>
  <c r="BY73" i="1" s="1"/>
  <c r="BW80" i="1"/>
  <c r="BY80" i="1" s="1"/>
  <c r="BW88" i="1"/>
  <c r="BY88" i="1" s="1"/>
  <c r="BW26" i="1"/>
  <c r="BY26" i="1" s="1"/>
  <c r="BW49" i="1"/>
  <c r="BY49" i="1" s="1"/>
  <c r="BW87" i="1"/>
  <c r="BY87" i="1" s="1"/>
  <c r="BW20" i="1"/>
  <c r="BY20" i="1" s="1"/>
  <c r="BW36" i="1"/>
  <c r="BY36" i="1" s="1"/>
  <c r="BW51" i="1"/>
  <c r="BY51" i="1" s="1"/>
  <c r="BW81" i="1"/>
  <c r="BY81" i="1" s="1"/>
  <c r="BW72" i="1"/>
  <c r="BY72" i="1" s="1"/>
  <c r="BW13" i="1"/>
  <c r="BY13" i="1" s="1"/>
  <c r="BW44" i="1"/>
  <c r="BY44" i="1" s="1"/>
  <c r="BW82" i="1"/>
  <c r="BY82" i="1" s="1"/>
  <c r="BW30" i="1"/>
  <c r="BY30" i="1" s="1"/>
  <c r="BW53" i="1"/>
  <c r="BY53" i="1" s="1"/>
  <c r="BW75" i="1"/>
  <c r="BY75" i="1" s="1"/>
  <c r="BW15" i="1"/>
  <c r="BY15" i="1" s="1"/>
  <c r="BW23" i="1"/>
  <c r="BY23" i="1" s="1"/>
  <c r="BW46" i="1"/>
  <c r="BY46" i="1" s="1"/>
  <c r="BW70" i="1"/>
  <c r="BY70" i="1" s="1"/>
  <c r="BW16" i="1"/>
  <c r="BY16" i="1" s="1"/>
  <c r="BW24" i="1"/>
  <c r="BY24" i="1" s="1"/>
  <c r="BW32" i="1"/>
  <c r="BY32" i="1" s="1"/>
  <c r="BW55" i="1"/>
  <c r="BY55" i="1" s="1"/>
  <c r="BW63" i="1"/>
  <c r="BY63" i="1" s="1"/>
  <c r="BW65" i="1"/>
  <c r="BY65" i="1" s="1"/>
  <c r="BW17" i="1"/>
  <c r="BY17" i="1" s="1"/>
  <c r="BW33" i="1"/>
  <c r="BY33" i="1" s="1"/>
  <c r="BW48" i="1"/>
  <c r="BY48" i="1" s="1"/>
  <c r="BW64" i="1"/>
  <c r="BY64" i="1" s="1"/>
  <c r="BW86" i="1"/>
  <c r="BY86" i="1" s="1"/>
  <c r="BP9" i="1"/>
  <c r="BO9" i="1" l="1"/>
  <c r="BV10" i="1"/>
  <c r="BW10" i="1" s="1"/>
  <c r="BY10" i="1" s="1"/>
  <c r="BT10" i="1" l="1"/>
  <c r="BN9" i="1"/>
  <c r="CB10" i="1" l="1"/>
  <c r="BM9" i="1"/>
</calcChain>
</file>

<file path=xl/sharedStrings.xml><?xml version="1.0" encoding="utf-8"?>
<sst xmlns="http://schemas.openxmlformats.org/spreadsheetml/2006/main" count="3579" uniqueCount="237">
  <si>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</si>
  <si>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</si>
  <si>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</si>
  <si>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</si>
  <si>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</si>
  <si>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</si>
  <si>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</si>
  <si>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</si>
  <si>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</si>
  <si>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</si>
  <si>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</si>
  <si>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</si>
  <si>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</si>
  <si>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</si>
  <si>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</si>
  <si>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</si>
  <si>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</si>
  <si>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</si>
  <si>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</si>
  <si>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</si>
  <si>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</si>
  <si>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</si>
  <si>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</si>
  <si>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</si>
  <si>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</si>
  <si>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</si>
  <si>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</si>
  <si>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</si>
  <si>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</si>
  <si>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M+E</t>
  </si>
  <si>
    <t>DEEPAK</t>
  </si>
  <si>
    <t>OM PRAKASH</t>
  </si>
  <si>
    <t>NEELAM</t>
  </si>
  <si>
    <t>M+N</t>
  </si>
  <si>
    <t>LAXMI</t>
  </si>
  <si>
    <t>Total</t>
  </si>
  <si>
    <t>NISHA</t>
  </si>
  <si>
    <t>EMP ID</t>
  </si>
  <si>
    <t>Designation</t>
  </si>
  <si>
    <t>S.No</t>
  </si>
  <si>
    <t>Remarks</t>
  </si>
  <si>
    <t>Observation</t>
  </si>
  <si>
    <t>P/GH</t>
  </si>
  <si>
    <t>GH</t>
  </si>
  <si>
    <t>MON</t>
  </si>
  <si>
    <t>SUN</t>
  </si>
  <si>
    <t>E+N</t>
  </si>
  <si>
    <t>TUE</t>
  </si>
  <si>
    <t>SAT</t>
  </si>
  <si>
    <t>THU</t>
  </si>
  <si>
    <t>WED</t>
  </si>
  <si>
    <t>FRI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</si>
  <si>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</si>
  <si>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</si>
  <si>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</si>
  <si>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</si>
  <si>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</si>
  <si>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</si>
  <si>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</si>
  <si>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SGST, CGST 18%</t>
  </si>
  <si>
    <t>Extra Duty</t>
  </si>
  <si>
    <t>Hrs</t>
  </si>
  <si>
    <t>MW</t>
  </si>
  <si>
    <t>ESI</t>
  </si>
  <si>
    <t>Name As per Master</t>
  </si>
  <si>
    <t>FATHER / HUSBAND NAME</t>
  </si>
  <si>
    <t>GULAB</t>
  </si>
  <si>
    <t>Minimum Wages</t>
  </si>
  <si>
    <t>Off Days for Salary Sheet</t>
  </si>
  <si>
    <t xml:space="preserve">Total present for Billing </t>
  </si>
  <si>
    <t>M001</t>
  </si>
  <si>
    <t>HK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</si>
  <si>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</si>
  <si>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</si>
  <si>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</si>
  <si>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</si>
  <si>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</si>
  <si>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</si>
  <si>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</si>
  <si>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</si>
  <si>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</si>
  <si>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SARJU PATEL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</si>
  <si>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</si>
  <si>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</si>
  <si>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</si>
  <si>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</si>
  <si>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</si>
  <si>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</si>
  <si>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</si>
  <si>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</si>
  <si>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</si>
  <si>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</si>
  <si>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</si>
  <si>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</si>
  <si>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</si>
  <si>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</si>
  <si>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</si>
  <si>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</si>
  <si>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</si>
  <si>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</si>
  <si>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</si>
  <si>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</si>
  <si>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</si>
  <si>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</si>
  <si>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</si>
  <si>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M020</t>
  </si>
  <si>
    <t>SACHIN</t>
  </si>
  <si>
    <t>M021</t>
  </si>
  <si>
    <t>ARUN CHAUHAN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</si>
  <si>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</si>
  <si>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</si>
  <si>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</si>
  <si>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</si>
  <si>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</si>
  <si>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</si>
  <si>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</si>
  <si>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</si>
  <si>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</si>
  <si>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</si>
  <si>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</si>
  <si>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</si>
  <si>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</si>
  <si>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</si>
  <si>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</si>
  <si>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</si>
  <si>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</si>
  <si>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</si>
  <si>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</si>
  <si>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M032</t>
  </si>
  <si>
    <t xml:space="preserve">RAJ KAPOOR SINGH 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</si>
  <si>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</si>
  <si>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</si>
  <si>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</si>
  <si>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</si>
  <si>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</si>
  <si>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</si>
  <si>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</si>
  <si>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</si>
  <si>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</si>
  <si>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</si>
  <si>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</si>
  <si>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</si>
  <si>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</si>
  <si>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</si>
  <si>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</si>
  <si>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</si>
  <si>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</si>
  <si>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</si>
  <si>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</si>
  <si>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</si>
  <si>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</si>
  <si>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</si>
  <si>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</si>
  <si>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</si>
  <si>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</si>
  <si>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</si>
  <si>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</si>
  <si>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</si>
  <si>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 xml:space="preserve">DINESH KUMAR </t>
  </si>
  <si>
    <t>M050</t>
  </si>
  <si>
    <t>KRISHNA</t>
  </si>
  <si>
    <t>M051</t>
  </si>
  <si>
    <t>SANJAY BAITHA</t>
  </si>
  <si>
    <t>M052</t>
  </si>
  <si>
    <t>YUVRAJ SHARMA</t>
  </si>
  <si>
    <t>M053</t>
  </si>
  <si>
    <t>KAMAL SINGH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</si>
  <si>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</si>
  <si>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</si>
  <si>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</si>
  <si>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</si>
  <si>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</si>
  <si>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</si>
  <si>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</si>
  <si>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</si>
  <si>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</si>
  <si>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</si>
  <si>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</si>
  <si>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</si>
  <si>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</si>
  <si>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</si>
  <si>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</si>
  <si>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</si>
  <si>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</si>
  <si>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</si>
  <si>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</si>
  <si>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</si>
  <si>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M070</t>
  </si>
  <si>
    <t xml:space="preserve">SADDAM  HUSSAIN </t>
  </si>
  <si>
    <t>M072</t>
  </si>
  <si>
    <t>RUCHI SINGH</t>
  </si>
  <si>
    <t>M073</t>
  </si>
  <si>
    <t>HIMANSHU</t>
  </si>
  <si>
    <t>M074</t>
  </si>
  <si>
    <t>GAURI SHANKAR</t>
  </si>
  <si>
    <t>M077</t>
  </si>
  <si>
    <t>BHOLA NATH</t>
  </si>
  <si>
    <t>M078</t>
  </si>
  <si>
    <t xml:space="preserve">Naveen </t>
  </si>
  <si>
    <t>M079</t>
  </si>
  <si>
    <t>VIKAS</t>
  </si>
  <si>
    <t>M080</t>
  </si>
  <si>
    <t>M081</t>
  </si>
  <si>
    <t>M082</t>
  </si>
  <si>
    <t>PRIYANKA YADAV</t>
  </si>
  <si>
    <t>M083</t>
  </si>
  <si>
    <t xml:space="preserve">SUNIL </t>
  </si>
  <si>
    <t>M084</t>
  </si>
  <si>
    <t>SANDEEP</t>
  </si>
  <si>
    <t>M085</t>
  </si>
  <si>
    <t>NEHA</t>
  </si>
  <si>
    <t>M057</t>
  </si>
  <si>
    <t>KAMAL KISHOR</t>
  </si>
  <si>
    <t>Supervisor</t>
  </si>
  <si>
    <t>M063</t>
  </si>
  <si>
    <t>RAJU</t>
  </si>
  <si>
    <t>M064</t>
  </si>
  <si>
    <t>RAJINDER SINGH</t>
  </si>
  <si>
    <t>M087</t>
  </si>
  <si>
    <t>ANURAG</t>
  </si>
  <si>
    <t>M088</t>
  </si>
  <si>
    <t>ATUL</t>
  </si>
  <si>
    <t xml:space="preserve"> A</t>
  </si>
  <si>
    <t>\</t>
  </si>
  <si>
    <t>E/GH</t>
  </si>
  <si>
    <t>M/GH</t>
  </si>
  <si>
    <t>N/GH</t>
  </si>
  <si>
    <t>GH OFF</t>
  </si>
  <si>
    <t xml:space="preserve">GH Duty </t>
  </si>
  <si>
    <t>TOTAL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</si>
  <si>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</si>
  <si>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</si>
  <si>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</si>
  <si>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</si>
  <si>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</si>
  <si>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HOUSE KEEPING AT MAX  SUPER SPECIALITY HOSPITAL  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</si>
  <si>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OCT'2022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</si>
</sst>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b/>
      <sz val="11"/>
      <color theme="0"/>
      <name val="Calibri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5">
    <xf numFmtId="0" fontId="0" fillId="0" borderId="0"/>
    <xf numFmtId="0" fontId="4" fillId="0" borderId="0"/>
    <xf numFmtId="0" fontId="16" fillId="0" borderId="0"/>
    <xf numFmtId="0" fontId="4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164" fontId="2" fillId="3" borderId="1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 textRotation="90"/>
    </xf>
    <xf numFmtId="0" fontId="0" fillId="4" borderId="0" xfId="0" applyFill="1"/>
    <xf numFmtId="0" fontId="2" fillId="5" borderId="1" xfId="0" applyNumberFormat="1" applyFont="1" applyFill="1" applyBorder="1" applyAlignment="1">
      <alignment horizontal="center" vertical="center" textRotation="90"/>
    </xf>
    <xf numFmtId="0" fontId="2" fillId="6" borderId="1" xfId="0" applyNumberFormat="1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textRotation="90"/>
    </xf>
    <xf numFmtId="0" fontId="2" fillId="4" borderId="2" xfId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textRotation="90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" fontId="0" fillId="0" borderId="0" xfId="0" applyNumberFormat="1"/>
    <xf numFmtId="0" fontId="2" fillId="6" borderId="4" xfId="0" applyNumberFormat="1" applyFont="1" applyFill="1" applyBorder="1" applyAlignment="1">
      <alignment horizontal="center" vertical="center" textRotation="90"/>
    </xf>
    <xf numFmtId="0" fontId="0" fillId="0" borderId="1" xfId="0" applyBorder="1"/>
    <xf numFmtId="1" fontId="4" fillId="7" borderId="1" xfId="0" applyNumberFormat="1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 textRotation="90" wrapText="1"/>
    </xf>
    <xf numFmtId="164" fontId="7" fillId="9" borderId="1" xfId="0" applyNumberFormat="1" applyFont="1" applyFill="1" applyBorder="1" applyAlignment="1">
      <alignment horizontal="center" vertical="center" textRotation="90"/>
    </xf>
    <xf numFmtId="165" fontId="9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/>
    <xf numFmtId="165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1" fontId="10" fillId="4" borderId="1" xfId="0" applyNumberFormat="1" applyFont="1" applyFill="1" applyBorder="1" applyAlignment="1">
      <alignment horizontal="right" vertical="center"/>
    </xf>
    <xf numFmtId="166" fontId="10" fillId="4" borderId="1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0" fontId="2" fillId="4" borderId="0" xfId="1" applyFont="1" applyFill="1" applyBorder="1" applyAlignment="1">
      <alignment horizontal="center" vertical="center"/>
    </xf>
    <xf numFmtId="15" fontId="2" fillId="8" borderId="1" xfId="0" applyNumberFormat="1" applyFont="1" applyFill="1" applyBorder="1" applyAlignment="1">
      <alignment horizontal="center" vertical="center" textRotation="90"/>
    </xf>
    <xf numFmtId="0" fontId="5" fillId="0" borderId="5" xfId="0" applyFont="1" applyFill="1" applyBorder="1" applyProtection="1">
      <protection hidden="1"/>
    </xf>
    <xf numFmtId="0" fontId="13" fillId="11" borderId="6" xfId="0" applyFont="1" applyFill="1" applyBorder="1"/>
    <xf numFmtId="0" fontId="7" fillId="7" borderId="1" xfId="0" applyNumberFormat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6" fillId="0" borderId="3" xfId="0" applyFont="1" applyFill="1" applyBorder="1"/>
    <xf numFmtId="0" fontId="16" fillId="0" borderId="1" xfId="0" applyFont="1" applyFill="1" applyBorder="1"/>
    <xf numFmtId="0" fontId="18" fillId="0" borderId="0" xfId="0" applyFont="1"/>
    <xf numFmtId="0" fontId="18" fillId="0" borderId="4" xfId="0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Fill="1" applyBorder="1"/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20" fillId="0" borderId="1" xfId="3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2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0" fontId="19" fillId="0" borderId="1" xfId="2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20" fillId="0" borderId="1" xfId="4" applyFont="1" applyFill="1" applyBorder="1" applyAlignment="1"/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311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0"/>
  <sheetViews>
    <sheetView tabSelected="1" zoomScale="110" zoomScaleNormal="110" workbookViewId="0">
      <selection activeCell="W15" sqref="W15"/>
    </sheetView>
  </sheetViews>
  <sheetFormatPr defaultColWidth="4.140625" defaultRowHeight="15" x14ac:dyDescent="0.25"/>
  <cols>
    <col min="2" max="2" width="10.5703125" customWidth="1"/>
    <col min="3" max="3" width="21.5703125" bestFit="1" customWidth="1"/>
    <col min="4" max="4" width="20.42578125" hidden="1" customWidth="1"/>
    <col min="5" max="5" width="10.42578125" customWidth="1"/>
    <col min="6" max="6" width="7.85546875" hidden="1" customWidth="1"/>
    <col min="7" max="17" width="4" hidden="1" customWidth="1"/>
    <col min="18" max="18" width="4" customWidth="1"/>
    <col min="19" max="19" width="8.42578125" customWidth="1"/>
    <col min="20" max="26" width="4" customWidth="1"/>
    <col min="27" max="27" width="4" style="37" customWidth="1"/>
    <col min="28" max="47" width="4" customWidth="1"/>
    <col min="48" max="48" width="4.140625" customWidth="1"/>
    <col min="49" max="49" width="7" customWidth="1"/>
    <col min="50" max="51" width="4.140625" customWidth="1"/>
    <col min="52" max="54" width="4.140625" hidden="1" customWidth="1"/>
    <col min="55" max="55" width="4.140625" customWidth="1"/>
    <col min="56" max="59" width="4.140625" hidden="1" customWidth="1"/>
    <col min="60" max="63" width="4.140625" customWidth="1"/>
    <col min="64" max="64" width="8.42578125" customWidth="1"/>
    <col min="65" max="65" width="6.42578125" style="37" customWidth="1"/>
    <col min="66" max="67" width="7.85546875" customWidth="1"/>
    <col min="68" max="68" width="7.85546875" hidden="1" customWidth="1"/>
    <col min="69" max="69" width="7.85546875" customWidth="1"/>
    <col min="70" max="70" width="4.140625" hidden="1" customWidth="1"/>
    <col min="71" max="71" width="7.85546875" hidden="1" customWidth="1"/>
    <col min="72" max="74" width="4.140625" hidden="1" customWidth="1"/>
    <col min="75" max="75" width="7.85546875" hidden="1" customWidth="1"/>
    <col min="76" max="76" width="5.5703125" hidden="1" customWidth="1"/>
    <col min="77" max="77" width="7.85546875" hidden="1" customWidth="1"/>
    <col min="78" max="79" width="4.140625" hidden="1" customWidth="1"/>
    <col min="80" max="80" width="26" hidden="1" customWidth="1"/>
    <col min="81" max="81" width="7.85546875" hidden="1" customWidth="1"/>
  </cols>
  <sheetData>
    <row r="1" spans="1:81" x14ac:dyDescent="0.25">
      <c r="A1" s="69" t="s">
        <v>230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81" x14ac:dyDescent="0.25">
      <c r="A2" s="69" t="s">
        <v>231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81" x14ac:dyDescent="0.25">
      <c r="A3" s="69" t="s">
        <v>236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81" x14ac:dyDescent="0.25">
      <c r="A4" s="63" t="s">
        <v>232</v>
      </c>
      <c r="B4" s="63"/>
      <c r="C4" s="63"/>
      <c r="D4" s="63">
        <v>30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81" x14ac:dyDescent="0.25">
      <c r="A5" s="75" t="s">
        <v>233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81" x14ac:dyDescent="0.25">
      <c r="A6" s="71" t="s">
        <v>234</v>
      </c>
      <c r="B6" s="71"/>
      <c r="C6" s="71"/>
      <c r="D6" s="71"/>
      <c r="E6" s="72" t="s">
        <v>235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81" x14ac:dyDescent="0.25">
      <c r="A7" s="71"/>
      <c r="B7" s="71"/>
      <c r="C7" s="71"/>
      <c r="D7" s="71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81" ht="84" customHeight="1" x14ac:dyDescent="0.25">
      <c r="A8" s="1" t="s">
        <v>39</v>
      </c>
      <c r="B8" s="2" t="s">
        <v>37</v>
      </c>
      <c r="C8" s="2" t="s">
        <v>64</v>
      </c>
      <c r="D8" s="44" t="s">
        <v>65</v>
      </c>
      <c r="E8" s="2" t="s">
        <v>38</v>
      </c>
      <c r="F8" s="1" t="s">
        <v>67</v>
      </c>
      <c r="G8" s="1" t="s">
        <v>0</v>
      </c>
      <c r="H8" s="42">
        <v>44825</v>
      </c>
      <c r="I8" s="42">
        <v>44826</v>
      </c>
      <c r="J8" s="42">
        <v>44827</v>
      </c>
      <c r="K8" s="42">
        <v>44828</v>
      </c>
      <c r="L8" s="42">
        <v>44829</v>
      </c>
      <c r="M8" s="42">
        <v>44830</v>
      </c>
      <c r="N8" s="42">
        <v>44831</v>
      </c>
      <c r="O8" s="42">
        <v>44832</v>
      </c>
      <c r="P8" s="42">
        <v>44833</v>
      </c>
      <c r="Q8" s="42">
        <v>44834</v>
      </c>
      <c r="R8" s="42">
        <v>44835</v>
      </c>
      <c r="S8" s="42">
        <v>44836</v>
      </c>
      <c r="T8" s="42">
        <v>44837</v>
      </c>
      <c r="U8" s="42">
        <v>44838</v>
      </c>
      <c r="V8" s="42">
        <v>44839</v>
      </c>
      <c r="W8" s="42">
        <v>44840</v>
      </c>
      <c r="X8" s="42">
        <v>44841</v>
      </c>
      <c r="Y8" s="42">
        <v>44842</v>
      </c>
      <c r="Z8" s="42">
        <v>44843</v>
      </c>
      <c r="AA8" s="42">
        <v>44844</v>
      </c>
      <c r="AB8" s="42">
        <v>44845</v>
      </c>
      <c r="AC8" s="42">
        <v>44846</v>
      </c>
      <c r="AD8" s="42">
        <v>44847</v>
      </c>
      <c r="AE8" s="42">
        <v>44848</v>
      </c>
      <c r="AF8" s="42">
        <v>44849</v>
      </c>
      <c r="AG8" s="42">
        <v>44850</v>
      </c>
      <c r="AH8" s="42">
        <v>44851</v>
      </c>
      <c r="AI8" s="42">
        <v>44852</v>
      </c>
      <c r="AJ8" s="42">
        <v>44853</v>
      </c>
      <c r="AK8" s="42">
        <v>44854</v>
      </c>
      <c r="AL8" s="42">
        <v>44855</v>
      </c>
      <c r="AM8" s="42">
        <v>44856</v>
      </c>
      <c r="AN8" s="42">
        <v>44857</v>
      </c>
      <c r="AO8" s="42">
        <v>44858</v>
      </c>
      <c r="AP8" s="42">
        <v>44859</v>
      </c>
      <c r="AQ8" s="42">
        <v>44860</v>
      </c>
      <c r="AR8" s="42">
        <v>44861</v>
      </c>
      <c r="AS8" s="42">
        <v>44862</v>
      </c>
      <c r="AT8" s="42">
        <v>44863</v>
      </c>
      <c r="AU8" s="42">
        <v>44864</v>
      </c>
      <c r="AV8" s="42">
        <v>44865</v>
      </c>
      <c r="AW8" s="3" t="s">
        <v>1</v>
      </c>
      <c r="AX8" s="3" t="s">
        <v>2</v>
      </c>
      <c r="AY8" s="3" t="s">
        <v>3</v>
      </c>
      <c r="AZ8" s="3" t="s">
        <v>4</v>
      </c>
      <c r="BA8" s="3" t="s">
        <v>5</v>
      </c>
      <c r="BB8" s="3" t="s">
        <v>6</v>
      </c>
      <c r="BC8" s="3" t="s">
        <v>7</v>
      </c>
      <c r="BD8" s="3" t="s">
        <v>8</v>
      </c>
      <c r="BE8" s="3" t="s">
        <v>9</v>
      </c>
      <c r="BF8" s="3" t="s">
        <v>10</v>
      </c>
      <c r="BG8" s="3" t="s">
        <v>11</v>
      </c>
      <c r="BH8" s="3" t="s">
        <v>12</v>
      </c>
      <c r="BI8" s="3" t="s">
        <v>13</v>
      </c>
      <c r="BJ8" s="3" t="s">
        <v>42</v>
      </c>
      <c r="BK8" s="3" t="s">
        <v>43</v>
      </c>
      <c r="BL8" s="45" t="s">
        <v>69</v>
      </c>
      <c r="BM8" s="65" t="s">
        <v>68</v>
      </c>
      <c r="BN8" s="24" t="s">
        <v>14</v>
      </c>
      <c r="BO8" s="24" t="s">
        <v>15</v>
      </c>
      <c r="BP8" s="25" t="s">
        <v>16</v>
      </c>
      <c r="BQ8" s="25" t="s">
        <v>52</v>
      </c>
      <c r="BR8" s="4" t="s">
        <v>17</v>
      </c>
      <c r="BS8" s="6" t="s">
        <v>18</v>
      </c>
      <c r="BT8" s="6" t="s">
        <v>19</v>
      </c>
      <c r="BU8" s="7" t="s">
        <v>20</v>
      </c>
      <c r="BV8" s="7" t="s">
        <v>21</v>
      </c>
      <c r="BW8" s="7" t="s">
        <v>22</v>
      </c>
      <c r="BX8" s="6" t="s">
        <v>23</v>
      </c>
      <c r="BY8" s="6" t="s">
        <v>19</v>
      </c>
      <c r="BZ8" s="21" t="s">
        <v>40</v>
      </c>
      <c r="CA8" s="21" t="s">
        <v>41</v>
      </c>
      <c r="CB8" s="21" t="s">
        <v>223</v>
      </c>
    </row>
    <row r="9" spans="1:81" x14ac:dyDescent="0.25">
      <c r="A9" s="8"/>
      <c r="B9" s="9"/>
      <c r="C9" s="9"/>
      <c r="D9" s="9"/>
      <c r="E9" s="9"/>
      <c r="F9" s="10"/>
      <c r="G9" s="11"/>
      <c r="H9" s="41"/>
      <c r="I9" s="41"/>
      <c r="J9" s="41"/>
      <c r="K9" s="41"/>
      <c r="L9" s="41"/>
      <c r="M9" s="41"/>
      <c r="N9" s="41"/>
      <c r="O9" s="41"/>
      <c r="P9" s="41"/>
      <c r="Q9" s="41"/>
      <c r="R9" s="12" t="s">
        <v>49</v>
      </c>
      <c r="S9" s="12" t="s">
        <v>51</v>
      </c>
      <c r="T9" s="12" t="s">
        <v>48</v>
      </c>
      <c r="U9" s="12" t="s">
        <v>45</v>
      </c>
      <c r="V9" s="12" t="s">
        <v>44</v>
      </c>
      <c r="W9" s="12" t="s">
        <v>47</v>
      </c>
      <c r="X9" s="12" t="s">
        <v>50</v>
      </c>
      <c r="Y9" s="12" t="s">
        <v>49</v>
      </c>
      <c r="Z9" s="12" t="s">
        <v>51</v>
      </c>
      <c r="AA9" s="12" t="s">
        <v>48</v>
      </c>
      <c r="AB9" s="12" t="s">
        <v>45</v>
      </c>
      <c r="AC9" s="12" t="s">
        <v>44</v>
      </c>
      <c r="AD9" s="12" t="s">
        <v>47</v>
      </c>
      <c r="AE9" s="12" t="s">
        <v>50</v>
      </c>
      <c r="AF9" s="12" t="s">
        <v>49</v>
      </c>
      <c r="AG9" s="12" t="s">
        <v>51</v>
      </c>
      <c r="AH9" s="12" t="s">
        <v>48</v>
      </c>
      <c r="AI9" s="12" t="s">
        <v>45</v>
      </c>
      <c r="AJ9" s="12" t="s">
        <v>44</v>
      </c>
      <c r="AK9" s="12" t="s">
        <v>47</v>
      </c>
      <c r="AL9" s="12" t="s">
        <v>50</v>
      </c>
      <c r="AM9" s="12" t="s">
        <v>49</v>
      </c>
      <c r="AN9" s="12" t="s">
        <v>51</v>
      </c>
      <c r="AO9" s="12" t="s">
        <v>48</v>
      </c>
      <c r="AP9" s="12" t="s">
        <v>45</v>
      </c>
      <c r="AQ9" s="12" t="s">
        <v>44</v>
      </c>
      <c r="AR9" s="12" t="s">
        <v>47</v>
      </c>
      <c r="AS9" s="12" t="s">
        <v>50</v>
      </c>
      <c r="AT9" s="12" t="s">
        <v>49</v>
      </c>
      <c r="AU9" s="12" t="s">
        <v>51</v>
      </c>
      <c r="AV9" s="12" t="s">
        <v>48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4">
        <f>SUM(BH10:BH88)</f>
        <v>328</v>
      </c>
      <c r="BI9" s="13"/>
      <c r="BJ9" s="23">
        <f t="shared" ref="BJ9:BQ9" si="0">SUM(BJ10:BJ88)</f>
        <v>60</v>
      </c>
      <c r="BK9" s="23">
        <f t="shared" si="0"/>
        <v>7</v>
      </c>
      <c r="BL9" s="14">
        <f>SUM(BL10:BL88)</f>
        <v>1816</v>
      </c>
      <c r="BM9" s="14">
        <f t="shared" si="0"/>
        <v>335</v>
      </c>
      <c r="BN9" s="14">
        <f t="shared" si="0"/>
        <v>2151</v>
      </c>
      <c r="BO9" s="14">
        <f t="shared" si="0"/>
        <v>1</v>
      </c>
      <c r="BP9" s="14">
        <f t="shared" si="0"/>
        <v>0</v>
      </c>
      <c r="BQ9" s="14">
        <f t="shared" si="0"/>
        <v>60</v>
      </c>
      <c r="BR9" s="5"/>
      <c r="BS9" s="5"/>
      <c r="BT9" s="5"/>
      <c r="BU9" s="5"/>
      <c r="BV9" s="5"/>
      <c r="BW9" s="5"/>
      <c r="BX9" s="5"/>
      <c r="BY9" s="5"/>
    </row>
    <row r="10" spans="1:81" s="17" customFormat="1" ht="21" customHeight="1" x14ac:dyDescent="0.25">
      <c r="A10" s="15">
        <v>1</v>
      </c>
      <c r="B10" s="67" t="s">
        <v>70</v>
      </c>
      <c r="C10" s="46" t="s">
        <v>34</v>
      </c>
      <c r="D10" s="57"/>
      <c r="E10" s="19" t="s">
        <v>71</v>
      </c>
      <c r="F10" s="58"/>
      <c r="G10" s="15"/>
      <c r="H10" s="15" t="s">
        <v>27</v>
      </c>
      <c r="I10" s="15" t="s">
        <v>24</v>
      </c>
      <c r="J10" s="15" t="s">
        <v>25</v>
      </c>
      <c r="K10" s="15" t="s">
        <v>25</v>
      </c>
      <c r="L10" s="15" t="s">
        <v>25</v>
      </c>
      <c r="M10" s="15" t="s">
        <v>25</v>
      </c>
      <c r="N10" s="15" t="s">
        <v>25</v>
      </c>
      <c r="O10" s="15" t="s">
        <v>25</v>
      </c>
      <c r="P10" s="15" t="s">
        <v>24</v>
      </c>
      <c r="Q10" s="15" t="s">
        <v>27</v>
      </c>
      <c r="R10" s="15" t="s">
        <v>24</v>
      </c>
      <c r="S10" s="15" t="s">
        <v>226</v>
      </c>
      <c r="T10" s="15" t="s">
        <v>28</v>
      </c>
      <c r="U10" s="15" t="s">
        <v>28</v>
      </c>
      <c r="V10" s="15" t="s">
        <v>28</v>
      </c>
      <c r="W10" s="15" t="s">
        <v>26</v>
      </c>
      <c r="X10" s="15" t="s">
        <v>28</v>
      </c>
      <c r="Y10" s="15" t="s">
        <v>24</v>
      </c>
      <c r="Z10" s="15" t="s">
        <v>25</v>
      </c>
      <c r="AA10" s="15" t="s">
        <v>25</v>
      </c>
      <c r="AB10" s="15" t="s">
        <v>25</v>
      </c>
      <c r="AC10" s="15" t="s">
        <v>25</v>
      </c>
      <c r="AD10" s="15" t="s">
        <v>27</v>
      </c>
      <c r="AE10" s="15" t="s">
        <v>25</v>
      </c>
      <c r="AF10" s="15" t="s">
        <v>24</v>
      </c>
      <c r="AG10" s="15" t="s">
        <v>27</v>
      </c>
      <c r="AH10" s="15" t="s">
        <v>27</v>
      </c>
      <c r="AI10" s="15" t="s">
        <v>27</v>
      </c>
      <c r="AJ10" s="15" t="s">
        <v>27</v>
      </c>
      <c r="AK10" s="15" t="s">
        <v>27</v>
      </c>
      <c r="AL10" s="15" t="s">
        <v>26</v>
      </c>
      <c r="AM10" s="15" t="s">
        <v>24</v>
      </c>
      <c r="AN10" s="15" t="s">
        <v>28</v>
      </c>
      <c r="AO10" s="15" t="s">
        <v>28</v>
      </c>
      <c r="AP10" s="15" t="s">
        <v>27</v>
      </c>
      <c r="AQ10" s="15" t="s">
        <v>25</v>
      </c>
      <c r="AR10" s="15" t="s">
        <v>25</v>
      </c>
      <c r="AS10" s="15" t="s">
        <v>25</v>
      </c>
      <c r="AT10" s="15" t="s">
        <v>24</v>
      </c>
      <c r="AU10" s="15" t="s">
        <v>27</v>
      </c>
      <c r="AV10" s="15" t="s">
        <v>27</v>
      </c>
      <c r="AW10" s="15">
        <f>COUNTIF(R10:AV10,"M")</f>
        <v>8</v>
      </c>
      <c r="AX10" s="15">
        <f>COUNTIF(R10:AV10,"E")</f>
        <v>9</v>
      </c>
      <c r="AY10" s="15">
        <f>COUNTIF(R10:AV10,"N")</f>
        <v>6</v>
      </c>
      <c r="AZ10" s="15">
        <f>COUNTIF(R10:AV10,"G")</f>
        <v>0</v>
      </c>
      <c r="BA10" s="15">
        <f>COUNTIF(R10:AV10,"C/O")*1</f>
        <v>0</v>
      </c>
      <c r="BB10" s="15">
        <f>COUNTIF(R10:AV10,"M+E")*1</f>
        <v>0</v>
      </c>
      <c r="BC10" s="15">
        <f>COUNTIF(R10:AV10,"M+N")*1</f>
        <v>0</v>
      </c>
      <c r="BD10" s="15">
        <f>COUNTIF(R10:AV10,"E+N")*1</f>
        <v>0</v>
      </c>
      <c r="BE10" s="15">
        <f>COUNTIF(R10:AV10,"N+M")*1</f>
        <v>0</v>
      </c>
      <c r="BF10" s="38">
        <f>COUNTIF(R10:AV10,"P/O")+COUNTIF(R10:AV10,"M/O")+COUNTIF(R10:AV10,"E/O")+COUNTIF(R10:AV10,"N/O")+COUNTIF(R10:AV10,"G/O")</f>
        <v>0</v>
      </c>
      <c r="BG10" s="38">
        <f>COUNTIF(R10:AV10,"DD/O")*2</f>
        <v>0</v>
      </c>
      <c r="BH10" s="15">
        <f>COUNTIF(R10:AV10,"O")</f>
        <v>5</v>
      </c>
      <c r="BI10" s="15">
        <f>COUNTIF(R10:AV10,"A")</f>
        <v>2</v>
      </c>
      <c r="BJ10" s="38">
        <f>COUNTIF(R10:AV10,"P/GH")+COUNTIF(R10:AV10,"M/GH")+COUNTIF(R10:AV10,"E/GH")+COUNTIF(R10:AV10,"N/GH")+COUNTIF(R10:AV10,"G/GH")</f>
        <v>1</v>
      </c>
      <c r="BK10" s="15">
        <f>COUNTIF(R10:AV10,"GH")*1</f>
        <v>0</v>
      </c>
      <c r="BL10" s="64">
        <f>SUM(AW10:BE10)+BJ10</f>
        <v>24</v>
      </c>
      <c r="BM10" s="66">
        <f>BN10-BL10</f>
        <v>5</v>
      </c>
      <c r="BN10" s="39">
        <f>BL10+BF10+BG10+BH10+BK10</f>
        <v>29</v>
      </c>
      <c r="BO10" s="39">
        <f>BB10+BC10+BD10+BE10+BF10</f>
        <v>0</v>
      </c>
      <c r="BP10" s="39">
        <f t="shared" ref="BP10:BP71" si="1">BG10</f>
        <v>0</v>
      </c>
      <c r="BQ10" s="39">
        <f>BJ10</f>
        <v>1</v>
      </c>
      <c r="BR10" s="19"/>
      <c r="BS10" s="19"/>
      <c r="BT10" s="40">
        <f>BS10-BN10</f>
        <v>-29</v>
      </c>
      <c r="BV10" s="17">
        <f>(BO10+BP10*2)*8</f>
        <v>0</v>
      </c>
      <c r="BW10" s="17">
        <f>BV10*BU10</f>
        <v>0</v>
      </c>
      <c r="BY10" s="17">
        <f>BX10-BW10</f>
        <v>0</v>
      </c>
      <c r="CB10" s="43">
        <f>(BL10/6)-BM10</f>
        <v>-1</v>
      </c>
      <c r="CC10" s="40">
        <f>BM10-BH10</f>
        <v>0</v>
      </c>
    </row>
    <row r="11" spans="1:81" s="17" customFormat="1" ht="21" customHeight="1" x14ac:dyDescent="0.25">
      <c r="A11" s="15">
        <f>A10+1</f>
        <v>2</v>
      </c>
      <c r="B11" s="67" t="s">
        <v>72</v>
      </c>
      <c r="C11" s="46" t="s">
        <v>73</v>
      </c>
      <c r="D11" s="57"/>
      <c r="E11" s="19" t="s">
        <v>71</v>
      </c>
      <c r="F11" s="58"/>
      <c r="G11" s="15"/>
      <c r="H11" s="15" t="s">
        <v>27</v>
      </c>
      <c r="I11" s="15" t="s">
        <v>25</v>
      </c>
      <c r="J11" s="15" t="s">
        <v>24</v>
      </c>
      <c r="K11" s="15" t="s">
        <v>25</v>
      </c>
      <c r="L11" s="15" t="s">
        <v>25</v>
      </c>
      <c r="M11" s="15" t="s">
        <v>25</v>
      </c>
      <c r="N11" s="15" t="s">
        <v>25</v>
      </c>
      <c r="O11" s="15" t="s">
        <v>25</v>
      </c>
      <c r="P11" s="15" t="s">
        <v>25</v>
      </c>
      <c r="Q11" s="15" t="s">
        <v>24</v>
      </c>
      <c r="R11" s="15" t="s">
        <v>28</v>
      </c>
      <c r="S11" s="15" t="s">
        <v>24</v>
      </c>
      <c r="T11" s="15" t="s">
        <v>25</v>
      </c>
      <c r="U11" s="15" t="s">
        <v>25</v>
      </c>
      <c r="V11" s="15" t="s">
        <v>25</v>
      </c>
      <c r="W11" s="19" t="s">
        <v>25</v>
      </c>
      <c r="X11" s="16" t="s">
        <v>25</v>
      </c>
      <c r="Y11" s="15" t="s">
        <v>25</v>
      </c>
      <c r="Z11" s="15" t="s">
        <v>25</v>
      </c>
      <c r="AA11" s="15" t="s">
        <v>24</v>
      </c>
      <c r="AB11" s="16" t="s">
        <v>28</v>
      </c>
      <c r="AC11" s="15" t="s">
        <v>28</v>
      </c>
      <c r="AD11" s="15" t="s">
        <v>26</v>
      </c>
      <c r="AE11" s="15" t="s">
        <v>28</v>
      </c>
      <c r="AF11" s="15" t="s">
        <v>28</v>
      </c>
      <c r="AG11" s="15" t="s">
        <v>24</v>
      </c>
      <c r="AH11" s="15" t="s">
        <v>27</v>
      </c>
      <c r="AI11" s="15" t="s">
        <v>27</v>
      </c>
      <c r="AJ11" s="15" t="s">
        <v>27</v>
      </c>
      <c r="AK11" s="15" t="s">
        <v>27</v>
      </c>
      <c r="AL11" s="15" t="s">
        <v>27</v>
      </c>
      <c r="AM11" s="15" t="s">
        <v>27</v>
      </c>
      <c r="AN11" s="15" t="s">
        <v>24</v>
      </c>
      <c r="AO11" s="15" t="s">
        <v>25</v>
      </c>
      <c r="AP11" s="15" t="s">
        <v>25</v>
      </c>
      <c r="AQ11" s="15" t="s">
        <v>25</v>
      </c>
      <c r="AR11" s="15" t="s">
        <v>25</v>
      </c>
      <c r="AS11" s="15" t="s">
        <v>25</v>
      </c>
      <c r="AT11" s="15" t="s">
        <v>25</v>
      </c>
      <c r="AU11" s="15" t="s">
        <v>24</v>
      </c>
      <c r="AV11" s="15" t="s">
        <v>25</v>
      </c>
      <c r="AW11" s="15">
        <f t="shared" ref="AW11:AW71" si="2">COUNTIF(R11:AV11,"M")</f>
        <v>14</v>
      </c>
      <c r="AX11" s="15">
        <f t="shared" ref="AX11:AX71" si="3">COUNTIF(R11:AV11,"E")</f>
        <v>6</v>
      </c>
      <c r="AY11" s="15">
        <f t="shared" ref="AY11:AY71" si="4">COUNTIF(R11:AV11,"N")</f>
        <v>5</v>
      </c>
      <c r="AZ11" s="15">
        <f t="shared" ref="AZ11:AZ71" si="5">COUNTIF(R11:AV11,"G")</f>
        <v>0</v>
      </c>
      <c r="BA11" s="15">
        <f t="shared" ref="BA11:BA71" si="6">COUNTIF(R11:AV11,"C/O")*1</f>
        <v>0</v>
      </c>
      <c r="BB11" s="15">
        <f t="shared" ref="BB11:BB71" si="7">COUNTIF(R11:AV11,"M+E")*1</f>
        <v>0</v>
      </c>
      <c r="BC11" s="15">
        <f t="shared" ref="BC11:BC71" si="8">COUNTIF(R11:AV11,"M+N")*1</f>
        <v>0</v>
      </c>
      <c r="BD11" s="15">
        <f t="shared" ref="BD11:BD71" si="9">COUNTIF(R11:AV11,"E+N")*1</f>
        <v>0</v>
      </c>
      <c r="BE11" s="15">
        <f t="shared" ref="BE11:BE71" si="10">COUNTIF(R11:AV11,"N+M")*1</f>
        <v>0</v>
      </c>
      <c r="BF11" s="38">
        <f t="shared" ref="BF11:BF71" si="11">COUNTIF(R11:AV11,"P/O")+COUNTIF(R11:AV11,"M/O")+COUNTIF(R11:AV11,"E/O")+COUNTIF(R11:AV11,"N/O")+COUNTIF(R11:AV11,"G/O")</f>
        <v>0</v>
      </c>
      <c r="BG11" s="38">
        <f t="shared" ref="BG11:BG71" si="12">COUNTIF(R11:AV11,"DD/O")*2</f>
        <v>0</v>
      </c>
      <c r="BH11" s="15">
        <f t="shared" ref="BH11:BH71" si="13">COUNTIF(R11:AV11,"O")</f>
        <v>5</v>
      </c>
      <c r="BI11" s="15">
        <f t="shared" ref="BI11:BI71" si="14">COUNTIF(R11:AV11,"A")</f>
        <v>1</v>
      </c>
      <c r="BJ11" s="38">
        <f t="shared" ref="BJ11:BJ71" si="15">COUNTIF(R11:AV11,"P/GH")+COUNTIF(R11:AV11,"M/GH")+COUNTIF(R11:AV11,"E/GH")+COUNTIF(R11:AV11,"N/GH")+COUNTIF(R11:AV11,"G/GH")</f>
        <v>0</v>
      </c>
      <c r="BK11" s="15">
        <f t="shared" ref="BK11:BK71" si="16">COUNTIF(R11:AV11,"GH")*1</f>
        <v>0</v>
      </c>
      <c r="BL11" s="64">
        <f>SUM(AW11:BE11)+BJ11</f>
        <v>25</v>
      </c>
      <c r="BM11" s="66">
        <f t="shared" ref="BM11:BM74" si="17">BN11-BL11</f>
        <v>5</v>
      </c>
      <c r="BN11" s="39">
        <f t="shared" ref="BN11:BN74" si="18">BL11+BF11+BG11+BH11+BK11</f>
        <v>30</v>
      </c>
      <c r="BO11" s="39">
        <f t="shared" ref="BO11:BO71" si="19">BB11+BC11+BD11+BE11+BF11</f>
        <v>0</v>
      </c>
      <c r="BP11" s="39">
        <f t="shared" si="1"/>
        <v>0</v>
      </c>
      <c r="BQ11" s="39">
        <f t="shared" ref="BQ11:BQ74" si="20">BJ11</f>
        <v>0</v>
      </c>
      <c r="BR11" s="19"/>
      <c r="BS11" s="19"/>
      <c r="BT11" s="40">
        <f t="shared" ref="BT11:BT71" si="21">BS11-BN11</f>
        <v>-30</v>
      </c>
      <c r="BV11" s="17">
        <f t="shared" ref="BV11:BV71" si="22">(BO11+BP11*2)*8</f>
        <v>0</v>
      </c>
      <c r="BW11" s="17">
        <f t="shared" ref="BW11:BW71" si="23">BV11*BU11</f>
        <v>0</v>
      </c>
      <c r="BY11" s="17">
        <f t="shared" ref="BY11:BY71" si="24">BX11-BW11</f>
        <v>0</v>
      </c>
      <c r="CB11" s="43">
        <f t="shared" ref="CB11:CB74" si="25">(BL11/6)-BM11</f>
        <v>-0.83333333333333304</v>
      </c>
      <c r="CC11" s="40">
        <f t="shared" ref="CC11:CC74" si="26">BM11-BH11</f>
        <v>0</v>
      </c>
    </row>
    <row r="12" spans="1:81" s="17" customFormat="1" ht="21" customHeight="1" x14ac:dyDescent="0.25">
      <c r="A12" s="15">
        <f t="shared" ref="A12:A75" si="27">A11+1</f>
        <v>3</v>
      </c>
      <c r="B12" s="67" t="s">
        <v>74</v>
      </c>
      <c r="C12" s="46" t="s">
        <v>75</v>
      </c>
      <c r="D12" s="57"/>
      <c r="E12" s="19" t="s">
        <v>71</v>
      </c>
      <c r="F12" s="58"/>
      <c r="G12" s="16"/>
      <c r="H12" s="15" t="s">
        <v>28</v>
      </c>
      <c r="I12" s="15" t="s">
        <v>28</v>
      </c>
      <c r="J12" s="15" t="s">
        <v>28</v>
      </c>
      <c r="K12" s="15" t="s">
        <v>24</v>
      </c>
      <c r="L12" s="15" t="s">
        <v>27</v>
      </c>
      <c r="M12" s="15" t="s">
        <v>27</v>
      </c>
      <c r="N12" s="15" t="s">
        <v>27</v>
      </c>
      <c r="O12" s="15" t="s">
        <v>28</v>
      </c>
      <c r="P12" s="15" t="s">
        <v>28</v>
      </c>
      <c r="Q12" s="15" t="s">
        <v>28</v>
      </c>
      <c r="R12" s="15" t="s">
        <v>27</v>
      </c>
      <c r="S12" s="15" t="s">
        <v>224</v>
      </c>
      <c r="T12" s="15" t="s">
        <v>24</v>
      </c>
      <c r="U12" s="15" t="s">
        <v>27</v>
      </c>
      <c r="V12" s="15" t="s">
        <v>27</v>
      </c>
      <c r="W12" s="15" t="s">
        <v>26</v>
      </c>
      <c r="X12" s="16" t="s">
        <v>27</v>
      </c>
      <c r="Y12" s="19" t="s">
        <v>27</v>
      </c>
      <c r="Z12" s="19" t="s">
        <v>27</v>
      </c>
      <c r="AA12" s="16" t="s">
        <v>24</v>
      </c>
      <c r="AB12" s="15" t="s">
        <v>27</v>
      </c>
      <c r="AC12" s="16" t="s">
        <v>27</v>
      </c>
      <c r="AD12" s="16" t="s">
        <v>27</v>
      </c>
      <c r="AE12" s="16" t="s">
        <v>27</v>
      </c>
      <c r="AF12" s="16" t="s">
        <v>27</v>
      </c>
      <c r="AG12" s="16" t="s">
        <v>27</v>
      </c>
      <c r="AH12" s="16" t="s">
        <v>24</v>
      </c>
      <c r="AI12" s="16" t="s">
        <v>26</v>
      </c>
      <c r="AJ12" s="16" t="s">
        <v>28</v>
      </c>
      <c r="AK12" s="16" t="s">
        <v>28</v>
      </c>
      <c r="AL12" s="16" t="s">
        <v>28</v>
      </c>
      <c r="AM12" s="15" t="s">
        <v>28</v>
      </c>
      <c r="AN12" s="16" t="s">
        <v>28</v>
      </c>
      <c r="AO12" s="16" t="s">
        <v>24</v>
      </c>
      <c r="AP12" s="16" t="s">
        <v>27</v>
      </c>
      <c r="AQ12" s="16" t="s">
        <v>28</v>
      </c>
      <c r="AR12" s="16" t="s">
        <v>27</v>
      </c>
      <c r="AS12" s="15" t="s">
        <v>26</v>
      </c>
      <c r="AT12" s="15" t="s">
        <v>28</v>
      </c>
      <c r="AU12" s="15" t="s">
        <v>28</v>
      </c>
      <c r="AV12" s="16" t="s">
        <v>24</v>
      </c>
      <c r="AW12" s="15">
        <f t="shared" si="2"/>
        <v>0</v>
      </c>
      <c r="AX12" s="15">
        <f t="shared" si="3"/>
        <v>14</v>
      </c>
      <c r="AY12" s="15">
        <f t="shared" si="4"/>
        <v>8</v>
      </c>
      <c r="AZ12" s="15">
        <f t="shared" si="5"/>
        <v>0</v>
      </c>
      <c r="BA12" s="15">
        <f t="shared" si="6"/>
        <v>0</v>
      </c>
      <c r="BB12" s="15">
        <f t="shared" si="7"/>
        <v>0</v>
      </c>
      <c r="BC12" s="15">
        <f t="shared" si="8"/>
        <v>0</v>
      </c>
      <c r="BD12" s="15">
        <f t="shared" si="9"/>
        <v>0</v>
      </c>
      <c r="BE12" s="15">
        <f t="shared" si="10"/>
        <v>0</v>
      </c>
      <c r="BF12" s="38">
        <f t="shared" si="11"/>
        <v>0</v>
      </c>
      <c r="BG12" s="38">
        <f t="shared" si="12"/>
        <v>0</v>
      </c>
      <c r="BH12" s="15">
        <f t="shared" si="13"/>
        <v>5</v>
      </c>
      <c r="BI12" s="15">
        <f t="shared" si="14"/>
        <v>3</v>
      </c>
      <c r="BJ12" s="38">
        <f t="shared" si="15"/>
        <v>1</v>
      </c>
      <c r="BK12" s="15">
        <f t="shared" si="16"/>
        <v>0</v>
      </c>
      <c r="BL12" s="64">
        <f t="shared" ref="BL12:BL73" si="28">SUM(AW12:BE12)+BJ12</f>
        <v>23</v>
      </c>
      <c r="BM12" s="66">
        <f t="shared" si="17"/>
        <v>5</v>
      </c>
      <c r="BN12" s="39">
        <f t="shared" si="18"/>
        <v>28</v>
      </c>
      <c r="BO12" s="39">
        <f t="shared" si="19"/>
        <v>0</v>
      </c>
      <c r="BP12" s="39">
        <f t="shared" si="1"/>
        <v>0</v>
      </c>
      <c r="BQ12" s="39">
        <f t="shared" si="20"/>
        <v>1</v>
      </c>
      <c r="BR12" s="19"/>
      <c r="BS12" s="19"/>
      <c r="BT12" s="40">
        <f t="shared" si="21"/>
        <v>-28</v>
      </c>
      <c r="BV12" s="17">
        <f t="shared" si="22"/>
        <v>0</v>
      </c>
      <c r="BW12" s="17">
        <f t="shared" si="23"/>
        <v>0</v>
      </c>
      <c r="BY12" s="17">
        <f t="shared" si="24"/>
        <v>0</v>
      </c>
      <c r="CB12" s="43">
        <f t="shared" si="25"/>
        <v>-1.1666666666666665</v>
      </c>
      <c r="CC12" s="40">
        <f t="shared" si="26"/>
        <v>0</v>
      </c>
    </row>
    <row r="13" spans="1:81" s="17" customFormat="1" ht="21" customHeight="1" x14ac:dyDescent="0.25">
      <c r="A13" s="15">
        <f t="shared" si="27"/>
        <v>4</v>
      </c>
      <c r="B13" s="67" t="s">
        <v>76</v>
      </c>
      <c r="C13" s="46" t="s">
        <v>77</v>
      </c>
      <c r="D13" s="57"/>
      <c r="E13" s="19" t="s">
        <v>71</v>
      </c>
      <c r="F13" s="58"/>
      <c r="G13" s="15"/>
      <c r="H13" s="15" t="s">
        <v>25</v>
      </c>
      <c r="I13" s="15" t="s">
        <v>25</v>
      </c>
      <c r="J13" s="15" t="s">
        <v>25</v>
      </c>
      <c r="K13" s="15" t="s">
        <v>25</v>
      </c>
      <c r="L13" s="15" t="s">
        <v>24</v>
      </c>
      <c r="M13" s="15" t="s">
        <v>28</v>
      </c>
      <c r="N13" s="15" t="s">
        <v>28</v>
      </c>
      <c r="O13" s="15" t="s">
        <v>28</v>
      </c>
      <c r="P13" s="15" t="s">
        <v>28</v>
      </c>
      <c r="Q13" s="15" t="s">
        <v>28</v>
      </c>
      <c r="R13" s="15" t="s">
        <v>24</v>
      </c>
      <c r="S13" s="15" t="s">
        <v>224</v>
      </c>
      <c r="T13" s="15" t="s">
        <v>27</v>
      </c>
      <c r="U13" s="15" t="s">
        <v>26</v>
      </c>
      <c r="V13" s="15" t="s">
        <v>25</v>
      </c>
      <c r="W13" s="15" t="s">
        <v>25</v>
      </c>
      <c r="X13" s="15" t="s">
        <v>25</v>
      </c>
      <c r="Y13" s="15" t="s">
        <v>25</v>
      </c>
      <c r="Z13" s="15" t="s">
        <v>25</v>
      </c>
      <c r="AA13" s="15" t="s">
        <v>24</v>
      </c>
      <c r="AB13" s="15" t="s">
        <v>26</v>
      </c>
      <c r="AC13" s="15" t="s">
        <v>25</v>
      </c>
      <c r="AD13" s="15" t="s">
        <v>25</v>
      </c>
      <c r="AE13" s="15" t="s">
        <v>25</v>
      </c>
      <c r="AF13" s="15" t="s">
        <v>25</v>
      </c>
      <c r="AG13" s="15" t="s">
        <v>25</v>
      </c>
      <c r="AH13" s="16" t="s">
        <v>25</v>
      </c>
      <c r="AI13" s="15" t="s">
        <v>24</v>
      </c>
      <c r="AJ13" s="15" t="s">
        <v>26</v>
      </c>
      <c r="AK13" s="15" t="s">
        <v>25</v>
      </c>
      <c r="AL13" s="15" t="s">
        <v>25</v>
      </c>
      <c r="AM13" s="15" t="s">
        <v>25</v>
      </c>
      <c r="AN13" s="15" t="s">
        <v>25</v>
      </c>
      <c r="AO13" s="15" t="s">
        <v>25</v>
      </c>
      <c r="AP13" s="15" t="s">
        <v>24</v>
      </c>
      <c r="AQ13" s="15" t="s">
        <v>25</v>
      </c>
      <c r="AR13" s="15" t="s">
        <v>25</v>
      </c>
      <c r="AS13" s="15" t="s">
        <v>28</v>
      </c>
      <c r="AT13" s="15" t="s">
        <v>28</v>
      </c>
      <c r="AU13" s="15" t="s">
        <v>28</v>
      </c>
      <c r="AV13" s="15" t="s">
        <v>28</v>
      </c>
      <c r="AW13" s="15">
        <f t="shared" si="2"/>
        <v>18</v>
      </c>
      <c r="AX13" s="15">
        <f t="shared" si="3"/>
        <v>1</v>
      </c>
      <c r="AY13" s="15">
        <f t="shared" si="4"/>
        <v>4</v>
      </c>
      <c r="AZ13" s="15">
        <f t="shared" si="5"/>
        <v>0</v>
      </c>
      <c r="BA13" s="15">
        <f t="shared" si="6"/>
        <v>0</v>
      </c>
      <c r="BB13" s="15">
        <f t="shared" si="7"/>
        <v>0</v>
      </c>
      <c r="BC13" s="15">
        <f t="shared" si="8"/>
        <v>0</v>
      </c>
      <c r="BD13" s="15">
        <f t="shared" si="9"/>
        <v>0</v>
      </c>
      <c r="BE13" s="15">
        <f t="shared" si="10"/>
        <v>0</v>
      </c>
      <c r="BF13" s="38">
        <f t="shared" si="11"/>
        <v>0</v>
      </c>
      <c r="BG13" s="38">
        <f t="shared" si="12"/>
        <v>0</v>
      </c>
      <c r="BH13" s="15">
        <f t="shared" si="13"/>
        <v>4</v>
      </c>
      <c r="BI13" s="15">
        <f t="shared" si="14"/>
        <v>3</v>
      </c>
      <c r="BJ13" s="38">
        <f t="shared" si="15"/>
        <v>1</v>
      </c>
      <c r="BK13" s="15">
        <f t="shared" si="16"/>
        <v>0</v>
      </c>
      <c r="BL13" s="64">
        <f t="shared" si="28"/>
        <v>24</v>
      </c>
      <c r="BM13" s="66">
        <f t="shared" si="17"/>
        <v>4</v>
      </c>
      <c r="BN13" s="39">
        <f t="shared" si="18"/>
        <v>28</v>
      </c>
      <c r="BO13" s="39">
        <f t="shared" si="19"/>
        <v>0</v>
      </c>
      <c r="BP13" s="39">
        <f t="shared" si="1"/>
        <v>0</v>
      </c>
      <c r="BQ13" s="39">
        <f t="shared" si="20"/>
        <v>1</v>
      </c>
      <c r="BR13" s="19"/>
      <c r="BS13" s="19"/>
      <c r="BT13" s="40">
        <f t="shared" si="21"/>
        <v>-28</v>
      </c>
      <c r="BV13" s="17">
        <f t="shared" si="22"/>
        <v>0</v>
      </c>
      <c r="BW13" s="17">
        <f t="shared" si="23"/>
        <v>0</v>
      </c>
      <c r="BY13" s="17">
        <f t="shared" si="24"/>
        <v>0</v>
      </c>
      <c r="CB13" s="43">
        <f t="shared" si="25"/>
        <v>0</v>
      </c>
      <c r="CC13" s="40">
        <f t="shared" si="26"/>
        <v>0</v>
      </c>
    </row>
    <row r="14" spans="1:81" s="17" customFormat="1" ht="21" customHeight="1" x14ac:dyDescent="0.25">
      <c r="A14" s="15">
        <f t="shared" si="27"/>
        <v>5</v>
      </c>
      <c r="B14" s="67" t="s">
        <v>78</v>
      </c>
      <c r="C14" s="46" t="s">
        <v>79</v>
      </c>
      <c r="D14" s="57"/>
      <c r="E14" s="19" t="s">
        <v>71</v>
      </c>
      <c r="F14" s="58"/>
      <c r="G14" s="15"/>
      <c r="H14" s="15" t="s">
        <v>28</v>
      </c>
      <c r="I14" s="15" t="s">
        <v>28</v>
      </c>
      <c r="J14" s="15" t="s">
        <v>28</v>
      </c>
      <c r="K14" s="15" t="s">
        <v>28</v>
      </c>
      <c r="L14" s="15" t="s">
        <v>28</v>
      </c>
      <c r="M14" s="15" t="s">
        <v>24</v>
      </c>
      <c r="N14" s="15" t="s">
        <v>25</v>
      </c>
      <c r="O14" s="15" t="s">
        <v>27</v>
      </c>
      <c r="P14" s="15" t="s">
        <v>27</v>
      </c>
      <c r="Q14" s="15" t="s">
        <v>27</v>
      </c>
      <c r="R14" s="15" t="s">
        <v>27</v>
      </c>
      <c r="S14" s="15" t="s">
        <v>224</v>
      </c>
      <c r="T14" s="15" t="s">
        <v>24</v>
      </c>
      <c r="U14" s="15" t="s">
        <v>27</v>
      </c>
      <c r="V14" s="15" t="s">
        <v>26</v>
      </c>
      <c r="W14" s="15" t="s">
        <v>27</v>
      </c>
      <c r="X14" s="15" t="s">
        <v>27</v>
      </c>
      <c r="Y14" s="15" t="s">
        <v>27</v>
      </c>
      <c r="Z14" s="15" t="s">
        <v>24</v>
      </c>
      <c r="AA14" s="15" t="s">
        <v>27</v>
      </c>
      <c r="AB14" s="15" t="s">
        <v>27</v>
      </c>
      <c r="AC14" s="16" t="s">
        <v>26</v>
      </c>
      <c r="AD14" s="15" t="s">
        <v>27</v>
      </c>
      <c r="AE14" s="15" t="s">
        <v>26</v>
      </c>
      <c r="AF14" s="15" t="s">
        <v>27</v>
      </c>
      <c r="AG14" s="15" t="s">
        <v>24</v>
      </c>
      <c r="AH14" s="15" t="s">
        <v>27</v>
      </c>
      <c r="AI14" s="15" t="s">
        <v>27</v>
      </c>
      <c r="AJ14" s="15" t="s">
        <v>26</v>
      </c>
      <c r="AK14" s="15" t="s">
        <v>28</v>
      </c>
      <c r="AL14" s="15" t="s">
        <v>28</v>
      </c>
      <c r="AM14" s="15" t="s">
        <v>28</v>
      </c>
      <c r="AN14" s="15" t="s">
        <v>28</v>
      </c>
      <c r="AO14" s="15" t="s">
        <v>28</v>
      </c>
      <c r="AP14" s="15" t="s">
        <v>28</v>
      </c>
      <c r="AQ14" s="15" t="s">
        <v>24</v>
      </c>
      <c r="AR14" s="15" t="s">
        <v>27</v>
      </c>
      <c r="AS14" s="15" t="s">
        <v>27</v>
      </c>
      <c r="AT14" s="15" t="s">
        <v>27</v>
      </c>
      <c r="AU14" s="15" t="s">
        <v>27</v>
      </c>
      <c r="AV14" s="15" t="s">
        <v>27</v>
      </c>
      <c r="AW14" s="15">
        <f t="shared" si="2"/>
        <v>0</v>
      </c>
      <c r="AX14" s="15">
        <f t="shared" si="3"/>
        <v>16</v>
      </c>
      <c r="AY14" s="15">
        <f t="shared" si="4"/>
        <v>6</v>
      </c>
      <c r="AZ14" s="15">
        <f t="shared" si="5"/>
        <v>0</v>
      </c>
      <c r="BA14" s="15">
        <f t="shared" si="6"/>
        <v>0</v>
      </c>
      <c r="BB14" s="15">
        <f t="shared" si="7"/>
        <v>0</v>
      </c>
      <c r="BC14" s="15">
        <f t="shared" si="8"/>
        <v>0</v>
      </c>
      <c r="BD14" s="15">
        <f t="shared" si="9"/>
        <v>0</v>
      </c>
      <c r="BE14" s="15">
        <f t="shared" si="10"/>
        <v>0</v>
      </c>
      <c r="BF14" s="38">
        <f t="shared" si="11"/>
        <v>0</v>
      </c>
      <c r="BG14" s="38">
        <f t="shared" si="12"/>
        <v>0</v>
      </c>
      <c r="BH14" s="15">
        <f t="shared" si="13"/>
        <v>4</v>
      </c>
      <c r="BI14" s="15">
        <f t="shared" si="14"/>
        <v>4</v>
      </c>
      <c r="BJ14" s="38">
        <f t="shared" si="15"/>
        <v>1</v>
      </c>
      <c r="BK14" s="15">
        <f t="shared" si="16"/>
        <v>0</v>
      </c>
      <c r="BL14" s="64">
        <f t="shared" si="28"/>
        <v>23</v>
      </c>
      <c r="BM14" s="66">
        <f t="shared" si="17"/>
        <v>4</v>
      </c>
      <c r="BN14" s="39">
        <f t="shared" si="18"/>
        <v>27</v>
      </c>
      <c r="BO14" s="39">
        <f t="shared" si="19"/>
        <v>0</v>
      </c>
      <c r="BP14" s="39">
        <f t="shared" si="1"/>
        <v>0</v>
      </c>
      <c r="BQ14" s="39">
        <f t="shared" si="20"/>
        <v>1</v>
      </c>
      <c r="BR14" s="19"/>
      <c r="BS14" s="19"/>
      <c r="BT14" s="40">
        <f t="shared" si="21"/>
        <v>-27</v>
      </c>
      <c r="BV14" s="17">
        <f t="shared" si="22"/>
        <v>0</v>
      </c>
      <c r="BW14" s="17">
        <f t="shared" si="23"/>
        <v>0</v>
      </c>
      <c r="BY14" s="17">
        <f t="shared" si="24"/>
        <v>0</v>
      </c>
      <c r="CB14" s="43">
        <f t="shared" si="25"/>
        <v>-0.16666666666666652</v>
      </c>
      <c r="CC14" s="40">
        <f t="shared" si="26"/>
        <v>0</v>
      </c>
    </row>
    <row r="15" spans="1:81" s="17" customFormat="1" ht="21" customHeight="1" x14ac:dyDescent="0.25">
      <c r="A15" s="15">
        <f t="shared" si="27"/>
        <v>6</v>
      </c>
      <c r="B15" s="67" t="s">
        <v>80</v>
      </c>
      <c r="C15" s="46" t="s">
        <v>81</v>
      </c>
      <c r="D15" s="57"/>
      <c r="E15" s="19" t="s">
        <v>71</v>
      </c>
      <c r="F15" s="58"/>
      <c r="G15" s="15"/>
      <c r="H15" s="15" t="s">
        <v>27</v>
      </c>
      <c r="I15" s="15" t="s">
        <v>27</v>
      </c>
      <c r="J15" s="15" t="s">
        <v>27</v>
      </c>
      <c r="K15" s="15" t="s">
        <v>27</v>
      </c>
      <c r="L15" s="15" t="s">
        <v>27</v>
      </c>
      <c r="M15" s="15" t="s">
        <v>27</v>
      </c>
      <c r="N15" s="15" t="s">
        <v>24</v>
      </c>
      <c r="O15" s="15" t="s">
        <v>25</v>
      </c>
      <c r="P15" s="15" t="s">
        <v>25</v>
      </c>
      <c r="Q15" s="15" t="s">
        <v>25</v>
      </c>
      <c r="R15" s="15" t="s">
        <v>25</v>
      </c>
      <c r="S15" s="15" t="s">
        <v>225</v>
      </c>
      <c r="T15" s="15" t="s">
        <v>27</v>
      </c>
      <c r="U15" s="15" t="s">
        <v>24</v>
      </c>
      <c r="V15" s="15" t="s">
        <v>25</v>
      </c>
      <c r="W15" s="15" t="s">
        <v>26</v>
      </c>
      <c r="X15" s="15" t="s">
        <v>27</v>
      </c>
      <c r="Y15" s="15" t="s">
        <v>27</v>
      </c>
      <c r="Z15" s="15" t="s">
        <v>27</v>
      </c>
      <c r="AA15" s="15" t="s">
        <v>27</v>
      </c>
      <c r="AB15" s="15" t="s">
        <v>27</v>
      </c>
      <c r="AC15" s="16" t="s">
        <v>24</v>
      </c>
      <c r="AD15" s="15" t="s">
        <v>27</v>
      </c>
      <c r="AE15" s="15" t="s">
        <v>27</v>
      </c>
      <c r="AF15" s="15" t="s">
        <v>25</v>
      </c>
      <c r="AG15" s="15" t="s">
        <v>27</v>
      </c>
      <c r="AH15" s="15" t="s">
        <v>27</v>
      </c>
      <c r="AI15" s="15" t="s">
        <v>28</v>
      </c>
      <c r="AJ15" s="15" t="s">
        <v>28</v>
      </c>
      <c r="AK15" s="15" t="s">
        <v>24</v>
      </c>
      <c r="AL15" s="15" t="s">
        <v>28</v>
      </c>
      <c r="AM15" s="15" t="s">
        <v>27</v>
      </c>
      <c r="AN15" s="15" t="s">
        <v>28</v>
      </c>
      <c r="AO15" s="15" t="s">
        <v>28</v>
      </c>
      <c r="AP15" s="15" t="s">
        <v>27</v>
      </c>
      <c r="AQ15" s="15" t="s">
        <v>27</v>
      </c>
      <c r="AR15" s="15" t="s">
        <v>24</v>
      </c>
      <c r="AS15" s="15" t="s">
        <v>25</v>
      </c>
      <c r="AT15" s="15" t="s">
        <v>25</v>
      </c>
      <c r="AU15" s="15" t="s">
        <v>25</v>
      </c>
      <c r="AV15" s="15" t="s">
        <v>25</v>
      </c>
      <c r="AW15" s="15">
        <f t="shared" si="2"/>
        <v>7</v>
      </c>
      <c r="AX15" s="15">
        <f t="shared" si="3"/>
        <v>13</v>
      </c>
      <c r="AY15" s="15">
        <f t="shared" si="4"/>
        <v>5</v>
      </c>
      <c r="AZ15" s="15">
        <f t="shared" si="5"/>
        <v>0</v>
      </c>
      <c r="BA15" s="15">
        <f t="shared" si="6"/>
        <v>0</v>
      </c>
      <c r="BB15" s="15">
        <f t="shared" si="7"/>
        <v>0</v>
      </c>
      <c r="BC15" s="15">
        <f t="shared" si="8"/>
        <v>0</v>
      </c>
      <c r="BD15" s="15">
        <f t="shared" si="9"/>
        <v>0</v>
      </c>
      <c r="BE15" s="15">
        <f t="shared" si="10"/>
        <v>0</v>
      </c>
      <c r="BF15" s="38">
        <f t="shared" si="11"/>
        <v>0</v>
      </c>
      <c r="BG15" s="38">
        <f t="shared" si="12"/>
        <v>0</v>
      </c>
      <c r="BH15" s="15">
        <f t="shared" si="13"/>
        <v>4</v>
      </c>
      <c r="BI15" s="15">
        <f t="shared" si="14"/>
        <v>1</v>
      </c>
      <c r="BJ15" s="38">
        <f t="shared" si="15"/>
        <v>1</v>
      </c>
      <c r="BK15" s="15">
        <f t="shared" si="16"/>
        <v>0</v>
      </c>
      <c r="BL15" s="64">
        <f t="shared" si="28"/>
        <v>26</v>
      </c>
      <c r="BM15" s="66">
        <f t="shared" si="17"/>
        <v>4</v>
      </c>
      <c r="BN15" s="39">
        <f t="shared" si="18"/>
        <v>30</v>
      </c>
      <c r="BO15" s="39">
        <f t="shared" si="19"/>
        <v>0</v>
      </c>
      <c r="BP15" s="39">
        <f t="shared" si="1"/>
        <v>0</v>
      </c>
      <c r="BQ15" s="39">
        <f t="shared" si="20"/>
        <v>1</v>
      </c>
      <c r="BR15" s="19"/>
      <c r="BS15" s="19"/>
      <c r="BT15" s="40">
        <f t="shared" si="21"/>
        <v>-30</v>
      </c>
      <c r="BV15" s="17">
        <f t="shared" si="22"/>
        <v>0</v>
      </c>
      <c r="BW15" s="17">
        <f t="shared" si="23"/>
        <v>0</v>
      </c>
      <c r="BY15" s="17">
        <f t="shared" si="24"/>
        <v>0</v>
      </c>
      <c r="CB15" s="43">
        <f t="shared" si="25"/>
        <v>0.33333333333333304</v>
      </c>
      <c r="CC15" s="40">
        <f t="shared" si="26"/>
        <v>0</v>
      </c>
    </row>
    <row r="16" spans="1:81" s="17" customFormat="1" ht="21" customHeight="1" x14ac:dyDescent="0.25">
      <c r="A16" s="15">
        <f t="shared" si="27"/>
        <v>7</v>
      </c>
      <c r="B16" s="67" t="s">
        <v>82</v>
      </c>
      <c r="C16" s="46" t="s">
        <v>83</v>
      </c>
      <c r="D16" s="57"/>
      <c r="E16" s="19" t="s">
        <v>71</v>
      </c>
      <c r="F16" s="58"/>
      <c r="G16" s="15"/>
      <c r="H16" s="15" t="s">
        <v>24</v>
      </c>
      <c r="I16" s="15" t="s">
        <v>26</v>
      </c>
      <c r="J16" s="15" t="s">
        <v>28</v>
      </c>
      <c r="K16" s="15" t="s">
        <v>28</v>
      </c>
      <c r="L16" s="15" t="s">
        <v>28</v>
      </c>
      <c r="M16" s="15" t="s">
        <v>28</v>
      </c>
      <c r="N16" s="15" t="s">
        <v>28</v>
      </c>
      <c r="O16" s="15" t="s">
        <v>24</v>
      </c>
      <c r="P16" s="15" t="s">
        <v>25</v>
      </c>
      <c r="Q16" s="15" t="s">
        <v>25</v>
      </c>
      <c r="R16" s="15" t="s">
        <v>25</v>
      </c>
      <c r="S16" s="15" t="s">
        <v>226</v>
      </c>
      <c r="T16" s="15" t="s">
        <v>27</v>
      </c>
      <c r="U16" s="15" t="s">
        <v>27</v>
      </c>
      <c r="V16" s="15" t="s">
        <v>27</v>
      </c>
      <c r="W16" s="15" t="s">
        <v>27</v>
      </c>
      <c r="X16" s="15" t="s">
        <v>24</v>
      </c>
      <c r="Y16" s="15" t="s">
        <v>25</v>
      </c>
      <c r="Z16" s="15" t="s">
        <v>25</v>
      </c>
      <c r="AA16" s="15" t="s">
        <v>25</v>
      </c>
      <c r="AB16" s="15" t="s">
        <v>25</v>
      </c>
      <c r="AC16" s="16" t="s">
        <v>25</v>
      </c>
      <c r="AD16" s="15" t="s">
        <v>25</v>
      </c>
      <c r="AE16" s="15" t="s">
        <v>24</v>
      </c>
      <c r="AF16" s="16" t="s">
        <v>26</v>
      </c>
      <c r="AG16" s="15" t="s">
        <v>25</v>
      </c>
      <c r="AH16" s="15" t="s">
        <v>26</v>
      </c>
      <c r="AI16" s="15" t="s">
        <v>26</v>
      </c>
      <c r="AJ16" s="15" t="s">
        <v>26</v>
      </c>
      <c r="AK16" s="15" t="s">
        <v>26</v>
      </c>
      <c r="AL16" s="15" t="s">
        <v>26</v>
      </c>
      <c r="AM16" s="15" t="s">
        <v>26</v>
      </c>
      <c r="AN16" s="15" t="s">
        <v>26</v>
      </c>
      <c r="AO16" s="15" t="s">
        <v>26</v>
      </c>
      <c r="AP16" s="15" t="s">
        <v>26</v>
      </c>
      <c r="AQ16" s="15" t="s">
        <v>26</v>
      </c>
      <c r="AR16" s="15" t="s">
        <v>26</v>
      </c>
      <c r="AS16" s="15" t="s">
        <v>26</v>
      </c>
      <c r="AT16" s="15" t="s">
        <v>26</v>
      </c>
      <c r="AU16" s="15" t="s">
        <v>26</v>
      </c>
      <c r="AV16" s="15" t="s">
        <v>26</v>
      </c>
      <c r="AW16" s="15">
        <f t="shared" si="2"/>
        <v>8</v>
      </c>
      <c r="AX16" s="15">
        <f t="shared" si="3"/>
        <v>4</v>
      </c>
      <c r="AY16" s="15">
        <f t="shared" si="4"/>
        <v>0</v>
      </c>
      <c r="AZ16" s="15">
        <f t="shared" si="5"/>
        <v>0</v>
      </c>
      <c r="BA16" s="15">
        <f t="shared" si="6"/>
        <v>0</v>
      </c>
      <c r="BB16" s="15">
        <f t="shared" si="7"/>
        <v>0</v>
      </c>
      <c r="BC16" s="15">
        <f t="shared" si="8"/>
        <v>0</v>
      </c>
      <c r="BD16" s="15">
        <f t="shared" si="9"/>
        <v>0</v>
      </c>
      <c r="BE16" s="15">
        <f t="shared" si="10"/>
        <v>0</v>
      </c>
      <c r="BF16" s="38">
        <f t="shared" si="11"/>
        <v>0</v>
      </c>
      <c r="BG16" s="38">
        <f t="shared" si="12"/>
        <v>0</v>
      </c>
      <c r="BH16" s="15">
        <f t="shared" si="13"/>
        <v>2</v>
      </c>
      <c r="BI16" s="15">
        <f t="shared" si="14"/>
        <v>16</v>
      </c>
      <c r="BJ16" s="38">
        <f t="shared" si="15"/>
        <v>1</v>
      </c>
      <c r="BK16" s="15">
        <f t="shared" si="16"/>
        <v>0</v>
      </c>
      <c r="BL16" s="64">
        <f t="shared" si="28"/>
        <v>13</v>
      </c>
      <c r="BM16" s="66">
        <f t="shared" si="17"/>
        <v>2</v>
      </c>
      <c r="BN16" s="39">
        <f t="shared" si="18"/>
        <v>15</v>
      </c>
      <c r="BO16" s="39">
        <f t="shared" si="19"/>
        <v>0</v>
      </c>
      <c r="BP16" s="39">
        <f t="shared" si="1"/>
        <v>0</v>
      </c>
      <c r="BQ16" s="39">
        <f t="shared" si="20"/>
        <v>1</v>
      </c>
      <c r="BR16" s="19"/>
      <c r="BS16" s="19"/>
      <c r="BT16" s="40">
        <f t="shared" si="21"/>
        <v>-15</v>
      </c>
      <c r="BV16" s="17">
        <f t="shared" si="22"/>
        <v>0</v>
      </c>
      <c r="BW16" s="17">
        <f t="shared" si="23"/>
        <v>0</v>
      </c>
      <c r="BY16" s="17">
        <f t="shared" si="24"/>
        <v>0</v>
      </c>
      <c r="CB16" s="43">
        <f t="shared" si="25"/>
        <v>0.16666666666666652</v>
      </c>
      <c r="CC16" s="40">
        <f t="shared" si="26"/>
        <v>0</v>
      </c>
    </row>
    <row r="17" spans="1:81" s="17" customFormat="1" ht="21" customHeight="1" x14ac:dyDescent="0.25">
      <c r="A17" s="15">
        <f t="shared" si="27"/>
        <v>8</v>
      </c>
      <c r="B17" s="67" t="s">
        <v>84</v>
      </c>
      <c r="C17" s="46" t="s">
        <v>85</v>
      </c>
      <c r="D17" s="57"/>
      <c r="E17" s="19" t="s">
        <v>71</v>
      </c>
      <c r="F17" s="58"/>
      <c r="G17" s="15"/>
      <c r="H17" s="15" t="s">
        <v>26</v>
      </c>
      <c r="I17" s="15" t="s">
        <v>24</v>
      </c>
      <c r="J17" s="15" t="s">
        <v>25</v>
      </c>
      <c r="K17" s="15" t="s">
        <v>25</v>
      </c>
      <c r="L17" s="15" t="s">
        <v>25</v>
      </c>
      <c r="M17" s="15" t="s">
        <v>25</v>
      </c>
      <c r="N17" s="15" t="s">
        <v>25</v>
      </c>
      <c r="O17" s="15" t="s">
        <v>27</v>
      </c>
      <c r="P17" s="15" t="s">
        <v>24</v>
      </c>
      <c r="Q17" s="15" t="s">
        <v>25</v>
      </c>
      <c r="R17" s="15" t="s">
        <v>24</v>
      </c>
      <c r="S17" s="15" t="s">
        <v>226</v>
      </c>
      <c r="T17" s="15" t="s">
        <v>28</v>
      </c>
      <c r="U17" s="15" t="s">
        <v>28</v>
      </c>
      <c r="V17" s="15" t="s">
        <v>28</v>
      </c>
      <c r="W17" s="15" t="s">
        <v>28</v>
      </c>
      <c r="X17" s="15" t="s">
        <v>28</v>
      </c>
      <c r="Y17" s="15" t="s">
        <v>24</v>
      </c>
      <c r="Z17" s="15" t="s">
        <v>25</v>
      </c>
      <c r="AA17" s="15" t="s">
        <v>25</v>
      </c>
      <c r="AB17" s="15" t="s">
        <v>25</v>
      </c>
      <c r="AC17" s="16" t="s">
        <v>25</v>
      </c>
      <c r="AD17" s="15" t="s">
        <v>26</v>
      </c>
      <c r="AE17" s="15" t="s">
        <v>24</v>
      </c>
      <c r="AF17" s="16" t="s">
        <v>26</v>
      </c>
      <c r="AG17" s="15" t="s">
        <v>27</v>
      </c>
      <c r="AH17" s="15" t="s">
        <v>27</v>
      </c>
      <c r="AI17" s="15" t="s">
        <v>27</v>
      </c>
      <c r="AJ17" s="15" t="s">
        <v>27</v>
      </c>
      <c r="AK17" s="15" t="s">
        <v>27</v>
      </c>
      <c r="AL17" s="15" t="s">
        <v>28</v>
      </c>
      <c r="AM17" s="15" t="s">
        <v>24</v>
      </c>
      <c r="AN17" s="15" t="s">
        <v>25</v>
      </c>
      <c r="AO17" s="15" t="s">
        <v>25</v>
      </c>
      <c r="AP17" s="15" t="s">
        <v>25</v>
      </c>
      <c r="AQ17" s="15" t="s">
        <v>25</v>
      </c>
      <c r="AR17" s="15" t="s">
        <v>27</v>
      </c>
      <c r="AS17" s="15" t="s">
        <v>27</v>
      </c>
      <c r="AT17" s="15" t="s">
        <v>24</v>
      </c>
      <c r="AU17" s="15" t="s">
        <v>27</v>
      </c>
      <c r="AV17" s="15" t="s">
        <v>25</v>
      </c>
      <c r="AW17" s="15">
        <f t="shared" si="2"/>
        <v>9</v>
      </c>
      <c r="AX17" s="15">
        <f t="shared" si="3"/>
        <v>8</v>
      </c>
      <c r="AY17" s="15">
        <f t="shared" si="4"/>
        <v>6</v>
      </c>
      <c r="AZ17" s="15">
        <f t="shared" si="5"/>
        <v>0</v>
      </c>
      <c r="BA17" s="15">
        <f t="shared" si="6"/>
        <v>0</v>
      </c>
      <c r="BB17" s="15">
        <f t="shared" si="7"/>
        <v>0</v>
      </c>
      <c r="BC17" s="15">
        <f t="shared" si="8"/>
        <v>0</v>
      </c>
      <c r="BD17" s="15">
        <f t="shared" si="9"/>
        <v>0</v>
      </c>
      <c r="BE17" s="15">
        <f t="shared" si="10"/>
        <v>0</v>
      </c>
      <c r="BF17" s="38">
        <f t="shared" si="11"/>
        <v>0</v>
      </c>
      <c r="BG17" s="38">
        <f t="shared" si="12"/>
        <v>0</v>
      </c>
      <c r="BH17" s="15">
        <f t="shared" si="13"/>
        <v>5</v>
      </c>
      <c r="BI17" s="15">
        <f t="shared" si="14"/>
        <v>2</v>
      </c>
      <c r="BJ17" s="38">
        <f t="shared" si="15"/>
        <v>1</v>
      </c>
      <c r="BK17" s="15">
        <f t="shared" si="16"/>
        <v>0</v>
      </c>
      <c r="BL17" s="64">
        <f t="shared" si="28"/>
        <v>24</v>
      </c>
      <c r="BM17" s="66">
        <f t="shared" si="17"/>
        <v>5</v>
      </c>
      <c r="BN17" s="39">
        <f t="shared" si="18"/>
        <v>29</v>
      </c>
      <c r="BO17" s="39">
        <f t="shared" si="19"/>
        <v>0</v>
      </c>
      <c r="BP17" s="39">
        <f t="shared" si="1"/>
        <v>0</v>
      </c>
      <c r="BQ17" s="39">
        <f t="shared" si="20"/>
        <v>1</v>
      </c>
      <c r="BR17" s="19"/>
      <c r="BS17" s="19"/>
      <c r="BT17" s="40">
        <f t="shared" si="21"/>
        <v>-29</v>
      </c>
      <c r="BV17" s="17">
        <f>(BO17+BP17*2)*8</f>
        <v>0</v>
      </c>
      <c r="BW17" s="17">
        <f t="shared" si="23"/>
        <v>0</v>
      </c>
      <c r="BY17" s="17">
        <f t="shared" si="24"/>
        <v>0</v>
      </c>
      <c r="CB17" s="43">
        <f t="shared" si="25"/>
        <v>-1</v>
      </c>
      <c r="CC17" s="40">
        <f t="shared" si="26"/>
        <v>0</v>
      </c>
    </row>
    <row r="18" spans="1:81" s="17" customFormat="1" ht="21" customHeight="1" x14ac:dyDescent="0.25">
      <c r="A18" s="15">
        <f t="shared" si="27"/>
        <v>9</v>
      </c>
      <c r="B18" s="67" t="s">
        <v>86</v>
      </c>
      <c r="C18" s="46" t="s">
        <v>87</v>
      </c>
      <c r="D18" s="57"/>
      <c r="E18" s="19" t="s">
        <v>71</v>
      </c>
      <c r="F18" s="58"/>
      <c r="G18" s="15"/>
      <c r="H18" s="15" t="s">
        <v>25</v>
      </c>
      <c r="I18" s="15" t="s">
        <v>25</v>
      </c>
      <c r="J18" s="15" t="s">
        <v>24</v>
      </c>
      <c r="K18" s="15" t="s">
        <v>25</v>
      </c>
      <c r="L18" s="15" t="s">
        <v>25</v>
      </c>
      <c r="M18" s="15" t="s">
        <v>27</v>
      </c>
      <c r="N18" s="15" t="s">
        <v>27</v>
      </c>
      <c r="O18" s="15" t="s">
        <v>25</v>
      </c>
      <c r="P18" s="15" t="s">
        <v>25</v>
      </c>
      <c r="Q18" s="15" t="s">
        <v>24</v>
      </c>
      <c r="R18" s="15" t="s">
        <v>25</v>
      </c>
      <c r="S18" s="15" t="s">
        <v>24</v>
      </c>
      <c r="T18" s="15" t="s">
        <v>27</v>
      </c>
      <c r="U18" s="15" t="s">
        <v>25</v>
      </c>
      <c r="V18" s="15" t="s">
        <v>25</v>
      </c>
      <c r="W18" s="15" t="s">
        <v>25</v>
      </c>
      <c r="X18" s="15" t="s">
        <v>26</v>
      </c>
      <c r="Y18" s="15" t="s">
        <v>25</v>
      </c>
      <c r="Z18" s="15" t="s">
        <v>24</v>
      </c>
      <c r="AA18" s="15" t="s">
        <v>28</v>
      </c>
      <c r="AB18" s="15" t="s">
        <v>28</v>
      </c>
      <c r="AC18" s="16" t="s">
        <v>28</v>
      </c>
      <c r="AD18" s="15" t="s">
        <v>27</v>
      </c>
      <c r="AE18" s="15" t="s">
        <v>28</v>
      </c>
      <c r="AF18" s="15" t="s">
        <v>27</v>
      </c>
      <c r="AG18" s="15" t="s">
        <v>24</v>
      </c>
      <c r="AH18" s="15" t="s">
        <v>26</v>
      </c>
      <c r="AI18" s="15" t="s">
        <v>27</v>
      </c>
      <c r="AJ18" s="15" t="s">
        <v>25</v>
      </c>
      <c r="AK18" s="15" t="s">
        <v>25</v>
      </c>
      <c r="AL18" s="15" t="s">
        <v>25</v>
      </c>
      <c r="AM18" s="15" t="s">
        <v>25</v>
      </c>
      <c r="AN18" s="15" t="s">
        <v>24</v>
      </c>
      <c r="AO18" s="15" t="s">
        <v>25</v>
      </c>
      <c r="AP18" s="15" t="s">
        <v>25</v>
      </c>
      <c r="AQ18" s="15" t="s">
        <v>25</v>
      </c>
      <c r="AR18" s="15" t="s">
        <v>27</v>
      </c>
      <c r="AS18" s="15" t="s">
        <v>27</v>
      </c>
      <c r="AT18" s="15" t="s">
        <v>27</v>
      </c>
      <c r="AU18" s="15" t="s">
        <v>24</v>
      </c>
      <c r="AV18" s="15" t="s">
        <v>28</v>
      </c>
      <c r="AW18" s="15">
        <f t="shared" si="2"/>
        <v>12</v>
      </c>
      <c r="AX18" s="15">
        <f t="shared" si="3"/>
        <v>7</v>
      </c>
      <c r="AY18" s="15">
        <f t="shared" si="4"/>
        <v>5</v>
      </c>
      <c r="AZ18" s="15">
        <f t="shared" si="5"/>
        <v>0</v>
      </c>
      <c r="BA18" s="15">
        <f t="shared" si="6"/>
        <v>0</v>
      </c>
      <c r="BB18" s="15">
        <f t="shared" si="7"/>
        <v>0</v>
      </c>
      <c r="BC18" s="15">
        <f t="shared" si="8"/>
        <v>0</v>
      </c>
      <c r="BD18" s="15">
        <f t="shared" si="9"/>
        <v>0</v>
      </c>
      <c r="BE18" s="15">
        <f t="shared" si="10"/>
        <v>0</v>
      </c>
      <c r="BF18" s="38">
        <f t="shared" si="11"/>
        <v>0</v>
      </c>
      <c r="BG18" s="38">
        <f t="shared" si="12"/>
        <v>0</v>
      </c>
      <c r="BH18" s="15">
        <f t="shared" si="13"/>
        <v>5</v>
      </c>
      <c r="BI18" s="15">
        <f t="shared" si="14"/>
        <v>2</v>
      </c>
      <c r="BJ18" s="38">
        <f t="shared" si="15"/>
        <v>0</v>
      </c>
      <c r="BK18" s="15">
        <f t="shared" si="16"/>
        <v>0</v>
      </c>
      <c r="BL18" s="64">
        <f t="shared" si="28"/>
        <v>24</v>
      </c>
      <c r="BM18" s="66">
        <f t="shared" si="17"/>
        <v>5</v>
      </c>
      <c r="BN18" s="39">
        <f t="shared" si="18"/>
        <v>29</v>
      </c>
      <c r="BO18" s="39">
        <f t="shared" si="19"/>
        <v>0</v>
      </c>
      <c r="BP18" s="39">
        <f t="shared" si="1"/>
        <v>0</v>
      </c>
      <c r="BQ18" s="39">
        <f t="shared" si="20"/>
        <v>0</v>
      </c>
      <c r="BR18" s="19"/>
      <c r="BS18" s="19"/>
      <c r="BT18" s="40">
        <f t="shared" si="21"/>
        <v>-29</v>
      </c>
      <c r="BV18" s="17">
        <f t="shared" si="22"/>
        <v>0</v>
      </c>
      <c r="BW18" s="17">
        <f t="shared" si="23"/>
        <v>0</v>
      </c>
      <c r="BY18" s="17">
        <f t="shared" si="24"/>
        <v>0</v>
      </c>
      <c r="CB18" s="43">
        <f t="shared" si="25"/>
        <v>-1</v>
      </c>
      <c r="CC18" s="40">
        <f t="shared" si="26"/>
        <v>0</v>
      </c>
    </row>
    <row r="19" spans="1:81" s="17" customFormat="1" ht="21" customHeight="1" x14ac:dyDescent="0.25">
      <c r="A19" s="15">
        <f t="shared" si="27"/>
        <v>10</v>
      </c>
      <c r="B19" s="67" t="s">
        <v>88</v>
      </c>
      <c r="C19" s="46" t="s">
        <v>89</v>
      </c>
      <c r="D19" s="57"/>
      <c r="E19" s="19" t="s">
        <v>71</v>
      </c>
      <c r="F19" s="58"/>
      <c r="G19" s="15"/>
      <c r="H19" s="15" t="s">
        <v>25</v>
      </c>
      <c r="I19" s="15" t="s">
        <v>25</v>
      </c>
      <c r="J19" s="15" t="s">
        <v>25</v>
      </c>
      <c r="K19" s="15" t="s">
        <v>25</v>
      </c>
      <c r="L19" s="15" t="s">
        <v>24</v>
      </c>
      <c r="M19" s="15" t="s">
        <v>28</v>
      </c>
      <c r="N19" s="15" t="s">
        <v>27</v>
      </c>
      <c r="O19" s="15" t="s">
        <v>28</v>
      </c>
      <c r="P19" s="15" t="s">
        <v>28</v>
      </c>
      <c r="Q19" s="15" t="s">
        <v>28</v>
      </c>
      <c r="R19" s="15" t="s">
        <v>27</v>
      </c>
      <c r="S19" s="15" t="s">
        <v>224</v>
      </c>
      <c r="T19" s="15" t="s">
        <v>24</v>
      </c>
      <c r="U19" s="15" t="s">
        <v>26</v>
      </c>
      <c r="V19" s="15" t="s">
        <v>25</v>
      </c>
      <c r="W19" s="15" t="s">
        <v>27</v>
      </c>
      <c r="X19" s="15" t="s">
        <v>27</v>
      </c>
      <c r="Y19" s="15" t="s">
        <v>27</v>
      </c>
      <c r="Z19" s="15" t="s">
        <v>25</v>
      </c>
      <c r="AA19" s="15" t="s">
        <v>25</v>
      </c>
      <c r="AB19" s="15" t="s">
        <v>24</v>
      </c>
      <c r="AC19" s="16" t="s">
        <v>27</v>
      </c>
      <c r="AD19" s="15" t="s">
        <v>28</v>
      </c>
      <c r="AE19" s="15" t="s">
        <v>27</v>
      </c>
      <c r="AF19" s="15" t="s">
        <v>27</v>
      </c>
      <c r="AG19" s="15" t="s">
        <v>27</v>
      </c>
      <c r="AH19" s="15" t="s">
        <v>27</v>
      </c>
      <c r="AI19" s="15" t="s">
        <v>24</v>
      </c>
      <c r="AJ19" s="15" t="s">
        <v>25</v>
      </c>
      <c r="AK19" s="15" t="s">
        <v>25</v>
      </c>
      <c r="AL19" s="15" t="s">
        <v>25</v>
      </c>
      <c r="AM19" s="15" t="s">
        <v>25</v>
      </c>
      <c r="AN19" s="15" t="s">
        <v>25</v>
      </c>
      <c r="AO19" s="15" t="s">
        <v>27</v>
      </c>
      <c r="AP19" s="15" t="s">
        <v>24</v>
      </c>
      <c r="AQ19" s="15" t="s">
        <v>27</v>
      </c>
      <c r="AR19" s="15" t="s">
        <v>27</v>
      </c>
      <c r="AS19" s="15" t="s">
        <v>27</v>
      </c>
      <c r="AT19" s="15" t="s">
        <v>27</v>
      </c>
      <c r="AU19" s="15" t="s">
        <v>27</v>
      </c>
      <c r="AV19" s="15" t="s">
        <v>27</v>
      </c>
      <c r="AW19" s="15">
        <f t="shared" si="2"/>
        <v>8</v>
      </c>
      <c r="AX19" s="15">
        <f t="shared" si="3"/>
        <v>16</v>
      </c>
      <c r="AY19" s="15">
        <f t="shared" si="4"/>
        <v>1</v>
      </c>
      <c r="AZ19" s="15">
        <f t="shared" si="5"/>
        <v>0</v>
      </c>
      <c r="BA19" s="15">
        <f t="shared" si="6"/>
        <v>0</v>
      </c>
      <c r="BB19" s="15">
        <f t="shared" si="7"/>
        <v>0</v>
      </c>
      <c r="BC19" s="15">
        <f t="shared" si="8"/>
        <v>0</v>
      </c>
      <c r="BD19" s="15">
        <f t="shared" si="9"/>
        <v>0</v>
      </c>
      <c r="BE19" s="15">
        <f t="shared" si="10"/>
        <v>0</v>
      </c>
      <c r="BF19" s="38">
        <f t="shared" si="11"/>
        <v>0</v>
      </c>
      <c r="BG19" s="38">
        <f t="shared" si="12"/>
        <v>0</v>
      </c>
      <c r="BH19" s="15">
        <f t="shared" si="13"/>
        <v>4</v>
      </c>
      <c r="BI19" s="15">
        <f t="shared" si="14"/>
        <v>1</v>
      </c>
      <c r="BJ19" s="38">
        <f t="shared" si="15"/>
        <v>1</v>
      </c>
      <c r="BK19" s="15">
        <f t="shared" si="16"/>
        <v>0</v>
      </c>
      <c r="BL19" s="64">
        <f t="shared" si="28"/>
        <v>26</v>
      </c>
      <c r="BM19" s="66">
        <f t="shared" si="17"/>
        <v>4</v>
      </c>
      <c r="BN19" s="39">
        <f t="shared" si="18"/>
        <v>30</v>
      </c>
      <c r="BO19" s="39">
        <f t="shared" si="19"/>
        <v>0</v>
      </c>
      <c r="BP19" s="39">
        <f t="shared" si="1"/>
        <v>0</v>
      </c>
      <c r="BQ19" s="39">
        <f t="shared" si="20"/>
        <v>1</v>
      </c>
      <c r="BR19" s="19"/>
      <c r="BS19" s="19"/>
      <c r="BT19" s="40">
        <f t="shared" si="21"/>
        <v>-30</v>
      </c>
      <c r="BV19" s="17">
        <f t="shared" si="22"/>
        <v>0</v>
      </c>
      <c r="BW19" s="17">
        <f t="shared" si="23"/>
        <v>0</v>
      </c>
      <c r="BY19" s="17">
        <f t="shared" si="24"/>
        <v>0</v>
      </c>
      <c r="CB19" s="43">
        <f t="shared" si="25"/>
        <v>0.33333333333333304</v>
      </c>
      <c r="CC19" s="40">
        <f t="shared" si="26"/>
        <v>0</v>
      </c>
    </row>
    <row r="20" spans="1:81" s="17" customFormat="1" ht="21" customHeight="1" x14ac:dyDescent="0.25">
      <c r="A20" s="15">
        <f t="shared" si="27"/>
        <v>11</v>
      </c>
      <c r="B20" s="67" t="s">
        <v>90</v>
      </c>
      <c r="C20" s="46" t="s">
        <v>91</v>
      </c>
      <c r="D20" s="57"/>
      <c r="E20" s="19" t="s">
        <v>71</v>
      </c>
      <c r="F20" s="58"/>
      <c r="G20" s="15"/>
      <c r="H20" s="15" t="s">
        <v>25</v>
      </c>
      <c r="I20" s="15" t="s">
        <v>25</v>
      </c>
      <c r="J20" s="15" t="s">
        <v>25</v>
      </c>
      <c r="K20" s="15" t="s">
        <v>25</v>
      </c>
      <c r="L20" s="15" t="s">
        <v>25</v>
      </c>
      <c r="M20" s="15" t="s">
        <v>24</v>
      </c>
      <c r="N20" s="15" t="s">
        <v>27</v>
      </c>
      <c r="O20" s="15" t="s">
        <v>27</v>
      </c>
      <c r="P20" s="15" t="s">
        <v>46</v>
      </c>
      <c r="Q20" s="15" t="s">
        <v>24</v>
      </c>
      <c r="R20" s="15" t="s">
        <v>28</v>
      </c>
      <c r="S20" s="15" t="s">
        <v>226</v>
      </c>
      <c r="T20" s="15" t="s">
        <v>28</v>
      </c>
      <c r="U20" s="15" t="s">
        <v>27</v>
      </c>
      <c r="V20" s="15" t="s">
        <v>24</v>
      </c>
      <c r="W20" s="15" t="s">
        <v>25</v>
      </c>
      <c r="X20" s="15" t="s">
        <v>25</v>
      </c>
      <c r="Y20" s="15" t="s">
        <v>25</v>
      </c>
      <c r="Z20" s="15" t="s">
        <v>25</v>
      </c>
      <c r="AA20" s="15" t="s">
        <v>25</v>
      </c>
      <c r="AB20" s="15" t="s">
        <v>25</v>
      </c>
      <c r="AC20" s="16" t="s">
        <v>24</v>
      </c>
      <c r="AD20" s="15" t="s">
        <v>25</v>
      </c>
      <c r="AE20" s="15" t="s">
        <v>27</v>
      </c>
      <c r="AF20" s="15" t="s">
        <v>28</v>
      </c>
      <c r="AG20" s="15" t="s">
        <v>27</v>
      </c>
      <c r="AH20" s="15" t="s">
        <v>27</v>
      </c>
      <c r="AI20" s="15" t="s">
        <v>28</v>
      </c>
      <c r="AJ20" s="15" t="s">
        <v>24</v>
      </c>
      <c r="AK20" s="15" t="s">
        <v>25</v>
      </c>
      <c r="AL20" s="15" t="s">
        <v>25</v>
      </c>
      <c r="AM20" s="15" t="s">
        <v>25</v>
      </c>
      <c r="AN20" s="15" t="s">
        <v>25</v>
      </c>
      <c r="AO20" s="15" t="s">
        <v>27</v>
      </c>
      <c r="AP20" s="15" t="s">
        <v>28</v>
      </c>
      <c r="AQ20" s="15" t="s">
        <v>24</v>
      </c>
      <c r="AR20" s="15" t="s">
        <v>27</v>
      </c>
      <c r="AS20" s="15" t="s">
        <v>27</v>
      </c>
      <c r="AT20" s="15" t="s">
        <v>27</v>
      </c>
      <c r="AU20" s="15" t="s">
        <v>28</v>
      </c>
      <c r="AV20" s="15" t="s">
        <v>28</v>
      </c>
      <c r="AW20" s="15">
        <f t="shared" si="2"/>
        <v>11</v>
      </c>
      <c r="AX20" s="15">
        <f t="shared" si="3"/>
        <v>8</v>
      </c>
      <c r="AY20" s="15">
        <f t="shared" si="4"/>
        <v>7</v>
      </c>
      <c r="AZ20" s="15">
        <f t="shared" si="5"/>
        <v>0</v>
      </c>
      <c r="BA20" s="15">
        <f t="shared" si="6"/>
        <v>0</v>
      </c>
      <c r="BB20" s="15">
        <f t="shared" si="7"/>
        <v>0</v>
      </c>
      <c r="BC20" s="15">
        <f t="shared" si="8"/>
        <v>0</v>
      </c>
      <c r="BD20" s="15">
        <f t="shared" si="9"/>
        <v>0</v>
      </c>
      <c r="BE20" s="15">
        <f t="shared" si="10"/>
        <v>0</v>
      </c>
      <c r="BF20" s="38">
        <f t="shared" si="11"/>
        <v>0</v>
      </c>
      <c r="BG20" s="38">
        <f t="shared" si="12"/>
        <v>0</v>
      </c>
      <c r="BH20" s="15">
        <f t="shared" si="13"/>
        <v>4</v>
      </c>
      <c r="BI20" s="15">
        <f t="shared" si="14"/>
        <v>0</v>
      </c>
      <c r="BJ20" s="38">
        <f t="shared" si="15"/>
        <v>1</v>
      </c>
      <c r="BK20" s="15">
        <f t="shared" si="16"/>
        <v>0</v>
      </c>
      <c r="BL20" s="64">
        <f t="shared" si="28"/>
        <v>27</v>
      </c>
      <c r="BM20" s="66">
        <f t="shared" si="17"/>
        <v>4</v>
      </c>
      <c r="BN20" s="39">
        <f t="shared" si="18"/>
        <v>31</v>
      </c>
      <c r="BO20" s="39">
        <f t="shared" si="19"/>
        <v>0</v>
      </c>
      <c r="BP20" s="39">
        <f t="shared" si="1"/>
        <v>0</v>
      </c>
      <c r="BQ20" s="39">
        <f t="shared" si="20"/>
        <v>1</v>
      </c>
      <c r="BR20" s="19"/>
      <c r="BS20" s="19"/>
      <c r="BT20" s="40">
        <f t="shared" si="21"/>
        <v>-31</v>
      </c>
      <c r="BV20" s="17">
        <f t="shared" si="22"/>
        <v>0</v>
      </c>
      <c r="BW20" s="17">
        <f t="shared" si="23"/>
        <v>0</v>
      </c>
      <c r="BY20" s="17">
        <f t="shared" si="24"/>
        <v>0</v>
      </c>
      <c r="CB20" s="43">
        <f t="shared" si="25"/>
        <v>0.5</v>
      </c>
      <c r="CC20" s="40">
        <f t="shared" si="26"/>
        <v>0</v>
      </c>
    </row>
    <row r="21" spans="1:81" s="17" customFormat="1" ht="21" customHeight="1" x14ac:dyDescent="0.25">
      <c r="A21" s="15">
        <f t="shared" si="27"/>
        <v>12</v>
      </c>
      <c r="B21" s="67" t="s">
        <v>92</v>
      </c>
      <c r="C21" s="46" t="s">
        <v>93</v>
      </c>
      <c r="D21" s="57"/>
      <c r="E21" s="19" t="s">
        <v>71</v>
      </c>
      <c r="F21" s="58"/>
      <c r="G21" s="15"/>
      <c r="H21" s="15" t="s">
        <v>25</v>
      </c>
      <c r="I21" s="15" t="s">
        <v>25</v>
      </c>
      <c r="J21" s="15" t="s">
        <v>28</v>
      </c>
      <c r="K21" s="15" t="s">
        <v>28</v>
      </c>
      <c r="L21" s="15" t="s">
        <v>28</v>
      </c>
      <c r="M21" s="15" t="s">
        <v>24</v>
      </c>
      <c r="N21" s="15" t="s">
        <v>26</v>
      </c>
      <c r="O21" s="15" t="s">
        <v>28</v>
      </c>
      <c r="P21" s="15" t="s">
        <v>28</v>
      </c>
      <c r="Q21" s="15" t="s">
        <v>27</v>
      </c>
      <c r="R21" s="15" t="s">
        <v>25</v>
      </c>
      <c r="S21" s="15" t="s">
        <v>225</v>
      </c>
      <c r="T21" s="15" t="s">
        <v>25</v>
      </c>
      <c r="U21" s="15" t="s">
        <v>27</v>
      </c>
      <c r="V21" s="15" t="s">
        <v>27</v>
      </c>
      <c r="W21" s="15" t="s">
        <v>24</v>
      </c>
      <c r="X21" s="15" t="s">
        <v>28</v>
      </c>
      <c r="Y21" s="15" t="s">
        <v>27</v>
      </c>
      <c r="Z21" s="15" t="s">
        <v>28</v>
      </c>
      <c r="AA21" s="15" t="s">
        <v>28</v>
      </c>
      <c r="AB21" s="15" t="s">
        <v>28</v>
      </c>
      <c r="AC21" s="15" t="s">
        <v>28</v>
      </c>
      <c r="AD21" s="15" t="s">
        <v>24</v>
      </c>
      <c r="AE21" s="15" t="s">
        <v>26</v>
      </c>
      <c r="AF21" s="15" t="s">
        <v>25</v>
      </c>
      <c r="AG21" s="15" t="s">
        <v>25</v>
      </c>
      <c r="AH21" s="15" t="s">
        <v>25</v>
      </c>
      <c r="AI21" s="15" t="s">
        <v>25</v>
      </c>
      <c r="AJ21" s="15" t="s">
        <v>25</v>
      </c>
      <c r="AK21" s="15" t="s">
        <v>24</v>
      </c>
      <c r="AL21" s="15" t="s">
        <v>25</v>
      </c>
      <c r="AM21" s="15" t="s">
        <v>25</v>
      </c>
      <c r="AN21" s="15" t="s">
        <v>25</v>
      </c>
      <c r="AO21" s="15" t="s">
        <v>25</v>
      </c>
      <c r="AP21" s="15" t="s">
        <v>25</v>
      </c>
      <c r="AQ21" s="15" t="s">
        <v>27</v>
      </c>
      <c r="AR21" s="15" t="s">
        <v>24</v>
      </c>
      <c r="AS21" s="15" t="s">
        <v>27</v>
      </c>
      <c r="AT21" s="15" t="s">
        <v>27</v>
      </c>
      <c r="AU21" s="15" t="s">
        <v>27</v>
      </c>
      <c r="AV21" s="15" t="s">
        <v>27</v>
      </c>
      <c r="AW21" s="15">
        <f t="shared" si="2"/>
        <v>12</v>
      </c>
      <c r="AX21" s="15">
        <f t="shared" si="3"/>
        <v>8</v>
      </c>
      <c r="AY21" s="15">
        <f t="shared" si="4"/>
        <v>5</v>
      </c>
      <c r="AZ21" s="15">
        <f t="shared" si="5"/>
        <v>0</v>
      </c>
      <c r="BA21" s="15">
        <f t="shared" si="6"/>
        <v>0</v>
      </c>
      <c r="BB21" s="15">
        <f t="shared" si="7"/>
        <v>0</v>
      </c>
      <c r="BC21" s="15">
        <f t="shared" si="8"/>
        <v>0</v>
      </c>
      <c r="BD21" s="15">
        <f t="shared" si="9"/>
        <v>0</v>
      </c>
      <c r="BE21" s="15">
        <f t="shared" si="10"/>
        <v>0</v>
      </c>
      <c r="BF21" s="38">
        <f t="shared" si="11"/>
        <v>0</v>
      </c>
      <c r="BG21" s="38">
        <f t="shared" si="12"/>
        <v>0</v>
      </c>
      <c r="BH21" s="15">
        <f t="shared" si="13"/>
        <v>4</v>
      </c>
      <c r="BI21" s="15">
        <f t="shared" si="14"/>
        <v>1</v>
      </c>
      <c r="BJ21" s="38">
        <f t="shared" si="15"/>
        <v>1</v>
      </c>
      <c r="BK21" s="15">
        <f t="shared" si="16"/>
        <v>0</v>
      </c>
      <c r="BL21" s="64">
        <f t="shared" si="28"/>
        <v>26</v>
      </c>
      <c r="BM21" s="66">
        <f t="shared" si="17"/>
        <v>4</v>
      </c>
      <c r="BN21" s="39">
        <f t="shared" si="18"/>
        <v>30</v>
      </c>
      <c r="BO21" s="39">
        <f t="shared" si="19"/>
        <v>0</v>
      </c>
      <c r="BP21" s="39">
        <f t="shared" si="1"/>
        <v>0</v>
      </c>
      <c r="BQ21" s="39">
        <f t="shared" si="20"/>
        <v>1</v>
      </c>
      <c r="BR21" s="19"/>
      <c r="BS21" s="19"/>
      <c r="BT21" s="40">
        <f t="shared" si="21"/>
        <v>-30</v>
      </c>
      <c r="BV21" s="17">
        <f t="shared" si="22"/>
        <v>0</v>
      </c>
      <c r="BW21" s="17">
        <f t="shared" si="23"/>
        <v>0</v>
      </c>
      <c r="BY21" s="17">
        <f t="shared" si="24"/>
        <v>0</v>
      </c>
      <c r="CB21" s="43">
        <f t="shared" si="25"/>
        <v>0.33333333333333304</v>
      </c>
      <c r="CC21" s="40">
        <f t="shared" si="26"/>
        <v>0</v>
      </c>
    </row>
    <row r="22" spans="1:81" s="17" customFormat="1" ht="21" customHeight="1" x14ac:dyDescent="0.25">
      <c r="A22" s="15">
        <f t="shared" si="27"/>
        <v>13</v>
      </c>
      <c r="B22" s="67" t="s">
        <v>94</v>
      </c>
      <c r="C22" s="46" t="s">
        <v>95</v>
      </c>
      <c r="D22" s="57"/>
      <c r="E22" s="19" t="s">
        <v>71</v>
      </c>
      <c r="F22" s="58"/>
      <c r="G22" s="15"/>
      <c r="H22" s="15" t="s">
        <v>24</v>
      </c>
      <c r="I22" s="15" t="s">
        <v>25</v>
      </c>
      <c r="J22" s="15" t="s">
        <v>25</v>
      </c>
      <c r="K22" s="15" t="s">
        <v>25</v>
      </c>
      <c r="L22" s="15" t="s">
        <v>25</v>
      </c>
      <c r="M22" s="15" t="s">
        <v>25</v>
      </c>
      <c r="N22" s="15" t="s">
        <v>25</v>
      </c>
      <c r="O22" s="15" t="s">
        <v>24</v>
      </c>
      <c r="P22" s="15" t="s">
        <v>25</v>
      </c>
      <c r="Q22" s="15" t="s">
        <v>25</v>
      </c>
      <c r="R22" s="15" t="s">
        <v>25</v>
      </c>
      <c r="S22" s="15" t="s">
        <v>225</v>
      </c>
      <c r="T22" s="15" t="s">
        <v>25</v>
      </c>
      <c r="U22" s="15" t="s">
        <v>25</v>
      </c>
      <c r="V22" s="15" t="s">
        <v>25</v>
      </c>
      <c r="W22" s="15" t="s">
        <v>25</v>
      </c>
      <c r="X22" s="15" t="s">
        <v>24</v>
      </c>
      <c r="Y22" s="15" t="s">
        <v>27</v>
      </c>
      <c r="Z22" s="15" t="s">
        <v>27</v>
      </c>
      <c r="AA22" s="15" t="s">
        <v>26</v>
      </c>
      <c r="AB22" s="15" t="s">
        <v>26</v>
      </c>
      <c r="AC22" s="16" t="s">
        <v>26</v>
      </c>
      <c r="AD22" s="15" t="s">
        <v>26</v>
      </c>
      <c r="AE22" s="15" t="s">
        <v>24</v>
      </c>
      <c r="AF22" s="15" t="s">
        <v>28</v>
      </c>
      <c r="AG22" s="15" t="s">
        <v>28</v>
      </c>
      <c r="AH22" s="15" t="s">
        <v>28</v>
      </c>
      <c r="AI22" s="15" t="s">
        <v>28</v>
      </c>
      <c r="AJ22" s="15" t="s">
        <v>28</v>
      </c>
      <c r="AK22" s="15" t="s">
        <v>28</v>
      </c>
      <c r="AL22" s="15" t="s">
        <v>24</v>
      </c>
      <c r="AM22" s="15" t="s">
        <v>25</v>
      </c>
      <c r="AN22" s="15" t="s">
        <v>25</v>
      </c>
      <c r="AO22" s="15" t="s">
        <v>25</v>
      </c>
      <c r="AP22" s="15" t="s">
        <v>25</v>
      </c>
      <c r="AQ22" s="15" t="s">
        <v>25</v>
      </c>
      <c r="AR22" s="15" t="s">
        <v>25</v>
      </c>
      <c r="AS22" s="15" t="s">
        <v>24</v>
      </c>
      <c r="AT22" s="15" t="s">
        <v>25</v>
      </c>
      <c r="AU22" s="15" t="s">
        <v>25</v>
      </c>
      <c r="AV22" s="15" t="s">
        <v>25</v>
      </c>
      <c r="AW22" s="15">
        <f t="shared" si="2"/>
        <v>14</v>
      </c>
      <c r="AX22" s="15">
        <f t="shared" si="3"/>
        <v>2</v>
      </c>
      <c r="AY22" s="15">
        <f t="shared" si="4"/>
        <v>6</v>
      </c>
      <c r="AZ22" s="15">
        <f t="shared" si="5"/>
        <v>0</v>
      </c>
      <c r="BA22" s="15">
        <f t="shared" si="6"/>
        <v>0</v>
      </c>
      <c r="BB22" s="15">
        <f t="shared" si="7"/>
        <v>0</v>
      </c>
      <c r="BC22" s="15">
        <f t="shared" si="8"/>
        <v>0</v>
      </c>
      <c r="BD22" s="15">
        <f t="shared" si="9"/>
        <v>0</v>
      </c>
      <c r="BE22" s="15">
        <f t="shared" si="10"/>
        <v>0</v>
      </c>
      <c r="BF22" s="38">
        <f t="shared" si="11"/>
        <v>0</v>
      </c>
      <c r="BG22" s="38">
        <f t="shared" si="12"/>
        <v>0</v>
      </c>
      <c r="BH22" s="15">
        <f t="shared" si="13"/>
        <v>4</v>
      </c>
      <c r="BI22" s="15">
        <f t="shared" si="14"/>
        <v>4</v>
      </c>
      <c r="BJ22" s="38">
        <f t="shared" si="15"/>
        <v>1</v>
      </c>
      <c r="BK22" s="15">
        <f t="shared" si="16"/>
        <v>0</v>
      </c>
      <c r="BL22" s="64">
        <f t="shared" si="28"/>
        <v>23</v>
      </c>
      <c r="BM22" s="66">
        <f t="shared" si="17"/>
        <v>4</v>
      </c>
      <c r="BN22" s="39">
        <f>BL22+BF22+BG22+BH22+BK22</f>
        <v>27</v>
      </c>
      <c r="BO22" s="39">
        <f t="shared" si="19"/>
        <v>0</v>
      </c>
      <c r="BP22" s="39">
        <f t="shared" si="1"/>
        <v>0</v>
      </c>
      <c r="BQ22" s="39">
        <f t="shared" si="20"/>
        <v>1</v>
      </c>
      <c r="BR22" s="19"/>
      <c r="BS22" s="19"/>
      <c r="BT22" s="40">
        <f t="shared" si="21"/>
        <v>-27</v>
      </c>
      <c r="BV22" s="17">
        <f t="shared" si="22"/>
        <v>0</v>
      </c>
      <c r="BW22" s="17">
        <f t="shared" si="23"/>
        <v>0</v>
      </c>
      <c r="BY22" s="17">
        <f t="shared" si="24"/>
        <v>0</v>
      </c>
      <c r="CB22" s="43">
        <f t="shared" si="25"/>
        <v>-0.16666666666666652</v>
      </c>
      <c r="CC22" s="40">
        <f t="shared" si="26"/>
        <v>0</v>
      </c>
    </row>
    <row r="23" spans="1:81" s="17" customFormat="1" ht="21" customHeight="1" x14ac:dyDescent="0.25">
      <c r="A23" s="15">
        <f t="shared" si="27"/>
        <v>14</v>
      </c>
      <c r="B23" s="67" t="s">
        <v>96</v>
      </c>
      <c r="C23" s="46" t="s">
        <v>97</v>
      </c>
      <c r="D23" s="57"/>
      <c r="E23" s="19" t="s">
        <v>71</v>
      </c>
      <c r="F23" s="58"/>
      <c r="G23" s="15"/>
      <c r="H23" s="15" t="s">
        <v>25</v>
      </c>
      <c r="I23" s="15" t="s">
        <v>24</v>
      </c>
      <c r="J23" s="15" t="s">
        <v>28</v>
      </c>
      <c r="K23" s="15" t="s">
        <v>28</v>
      </c>
      <c r="L23" s="15" t="s">
        <v>28</v>
      </c>
      <c r="M23" s="15" t="s">
        <v>28</v>
      </c>
      <c r="N23" s="15" t="s">
        <v>28</v>
      </c>
      <c r="O23" s="15" t="s">
        <v>28</v>
      </c>
      <c r="P23" s="15" t="s">
        <v>24</v>
      </c>
      <c r="Q23" s="15" t="s">
        <v>28</v>
      </c>
      <c r="R23" s="15" t="s">
        <v>26</v>
      </c>
      <c r="S23" s="15" t="s">
        <v>225</v>
      </c>
      <c r="T23" s="15" t="s">
        <v>25</v>
      </c>
      <c r="U23" s="15" t="s">
        <v>25</v>
      </c>
      <c r="V23" s="15" t="s">
        <v>25</v>
      </c>
      <c r="W23" s="15" t="s">
        <v>24</v>
      </c>
      <c r="X23" s="15" t="s">
        <v>27</v>
      </c>
      <c r="Y23" s="15" t="s">
        <v>24</v>
      </c>
      <c r="Z23" s="15" t="s">
        <v>27</v>
      </c>
      <c r="AA23" s="15" t="s">
        <v>27</v>
      </c>
      <c r="AB23" s="15" t="s">
        <v>27</v>
      </c>
      <c r="AC23" s="15" t="s">
        <v>27</v>
      </c>
      <c r="AD23" s="15" t="s">
        <v>27</v>
      </c>
      <c r="AE23" s="15" t="s">
        <v>24</v>
      </c>
      <c r="AF23" s="15" t="s">
        <v>26</v>
      </c>
      <c r="AG23" s="15" t="s">
        <v>25</v>
      </c>
      <c r="AH23" s="15" t="s">
        <v>25</v>
      </c>
      <c r="AI23" s="15" t="s">
        <v>25</v>
      </c>
      <c r="AJ23" s="15" t="s">
        <v>25</v>
      </c>
      <c r="AK23" s="15" t="s">
        <v>25</v>
      </c>
      <c r="AL23" s="15" t="s">
        <v>25</v>
      </c>
      <c r="AM23" s="15" t="s">
        <v>24</v>
      </c>
      <c r="AN23" s="15" t="s">
        <v>28</v>
      </c>
      <c r="AO23" s="15" t="s">
        <v>28</v>
      </c>
      <c r="AP23" s="15" t="s">
        <v>28</v>
      </c>
      <c r="AQ23" s="15" t="s">
        <v>28</v>
      </c>
      <c r="AR23" s="15" t="s">
        <v>28</v>
      </c>
      <c r="AS23" s="15" t="s">
        <v>28</v>
      </c>
      <c r="AT23" s="15" t="s">
        <v>24</v>
      </c>
      <c r="AU23" s="15" t="s">
        <v>28</v>
      </c>
      <c r="AV23" s="15" t="s">
        <v>26</v>
      </c>
      <c r="AW23" s="15">
        <f t="shared" si="2"/>
        <v>9</v>
      </c>
      <c r="AX23" s="15">
        <f t="shared" si="3"/>
        <v>6</v>
      </c>
      <c r="AY23" s="15">
        <f t="shared" si="4"/>
        <v>7</v>
      </c>
      <c r="AZ23" s="15">
        <f t="shared" si="5"/>
        <v>0</v>
      </c>
      <c r="BA23" s="15">
        <f t="shared" si="6"/>
        <v>0</v>
      </c>
      <c r="BB23" s="15">
        <f t="shared" si="7"/>
        <v>0</v>
      </c>
      <c r="BC23" s="15">
        <f t="shared" si="8"/>
        <v>0</v>
      </c>
      <c r="BD23" s="15">
        <f t="shared" si="9"/>
        <v>0</v>
      </c>
      <c r="BE23" s="15">
        <f t="shared" si="10"/>
        <v>0</v>
      </c>
      <c r="BF23" s="38">
        <f t="shared" si="11"/>
        <v>0</v>
      </c>
      <c r="BG23" s="38">
        <f t="shared" si="12"/>
        <v>0</v>
      </c>
      <c r="BH23" s="15">
        <f t="shared" si="13"/>
        <v>5</v>
      </c>
      <c r="BI23" s="15">
        <f t="shared" si="14"/>
        <v>3</v>
      </c>
      <c r="BJ23" s="38">
        <f t="shared" si="15"/>
        <v>1</v>
      </c>
      <c r="BK23" s="15">
        <f t="shared" si="16"/>
        <v>0</v>
      </c>
      <c r="BL23" s="64">
        <f t="shared" si="28"/>
        <v>23</v>
      </c>
      <c r="BM23" s="66">
        <f t="shared" si="17"/>
        <v>5</v>
      </c>
      <c r="BN23" s="39">
        <f t="shared" si="18"/>
        <v>28</v>
      </c>
      <c r="BO23" s="39">
        <f t="shared" si="19"/>
        <v>0</v>
      </c>
      <c r="BP23" s="39">
        <f t="shared" si="1"/>
        <v>0</v>
      </c>
      <c r="BQ23" s="39">
        <f t="shared" si="20"/>
        <v>1</v>
      </c>
      <c r="BR23" s="19"/>
      <c r="BS23" s="19"/>
      <c r="BT23" s="40">
        <f t="shared" si="21"/>
        <v>-28</v>
      </c>
      <c r="BV23" s="17">
        <f t="shared" si="22"/>
        <v>0</v>
      </c>
      <c r="BW23" s="17">
        <f t="shared" si="23"/>
        <v>0</v>
      </c>
      <c r="BY23" s="17">
        <f t="shared" si="24"/>
        <v>0</v>
      </c>
      <c r="CB23" s="43">
        <f t="shared" si="25"/>
        <v>-1.1666666666666665</v>
      </c>
      <c r="CC23" s="40">
        <f t="shared" si="26"/>
        <v>0</v>
      </c>
    </row>
    <row r="24" spans="1:81" s="17" customFormat="1" ht="21" customHeight="1" x14ac:dyDescent="0.25">
      <c r="A24" s="15">
        <f t="shared" si="27"/>
        <v>15</v>
      </c>
      <c r="B24" s="67" t="s">
        <v>98</v>
      </c>
      <c r="C24" s="47" t="s">
        <v>99</v>
      </c>
      <c r="D24" s="57"/>
      <c r="E24" s="19" t="s">
        <v>71</v>
      </c>
      <c r="F24" s="58"/>
      <c r="G24" s="15"/>
      <c r="H24" s="15" t="s">
        <v>25</v>
      </c>
      <c r="I24" s="15" t="s">
        <v>25</v>
      </c>
      <c r="J24" s="15" t="s">
        <v>24</v>
      </c>
      <c r="K24" s="15" t="s">
        <v>25</v>
      </c>
      <c r="L24" s="15" t="s">
        <v>27</v>
      </c>
      <c r="M24" s="15" t="s">
        <v>25</v>
      </c>
      <c r="N24" s="15" t="s">
        <v>25</v>
      </c>
      <c r="O24" s="15" t="s">
        <v>26</v>
      </c>
      <c r="P24" s="15" t="s">
        <v>28</v>
      </c>
      <c r="Q24" s="15" t="s">
        <v>24</v>
      </c>
      <c r="R24" s="15" t="s">
        <v>28</v>
      </c>
      <c r="S24" s="15" t="s">
        <v>43</v>
      </c>
      <c r="T24" s="15" t="s">
        <v>26</v>
      </c>
      <c r="U24" s="15" t="s">
        <v>28</v>
      </c>
      <c r="V24" s="15" t="s">
        <v>28</v>
      </c>
      <c r="W24" s="15" t="s">
        <v>28</v>
      </c>
      <c r="X24" s="15" t="s">
        <v>28</v>
      </c>
      <c r="Y24" s="15" t="s">
        <v>28</v>
      </c>
      <c r="Z24" s="15" t="s">
        <v>24</v>
      </c>
      <c r="AA24" s="15" t="s">
        <v>27</v>
      </c>
      <c r="AB24" s="15" t="s">
        <v>27</v>
      </c>
      <c r="AC24" s="15" t="s">
        <v>25</v>
      </c>
      <c r="AD24" s="15" t="s">
        <v>26</v>
      </c>
      <c r="AE24" s="15" t="s">
        <v>25</v>
      </c>
      <c r="AF24" s="15" t="s">
        <v>25</v>
      </c>
      <c r="AG24" s="15" t="s">
        <v>24</v>
      </c>
      <c r="AH24" s="15" t="s">
        <v>26</v>
      </c>
      <c r="AI24" s="15" t="s">
        <v>25</v>
      </c>
      <c r="AJ24" s="15" t="s">
        <v>25</v>
      </c>
      <c r="AK24" s="15" t="s">
        <v>25</v>
      </c>
      <c r="AL24" s="15" t="s">
        <v>25</v>
      </c>
      <c r="AM24" s="15" t="s">
        <v>25</v>
      </c>
      <c r="AN24" s="15" t="s">
        <v>24</v>
      </c>
      <c r="AO24" s="15" t="s">
        <v>27</v>
      </c>
      <c r="AP24" s="15" t="s">
        <v>27</v>
      </c>
      <c r="AQ24" s="15" t="s">
        <v>25</v>
      </c>
      <c r="AR24" s="15" t="s">
        <v>25</v>
      </c>
      <c r="AS24" s="15" t="s">
        <v>25</v>
      </c>
      <c r="AT24" s="15" t="s">
        <v>27</v>
      </c>
      <c r="AU24" s="15" t="s">
        <v>24</v>
      </c>
      <c r="AV24" s="15" t="s">
        <v>25</v>
      </c>
      <c r="AW24" s="15">
        <f t="shared" si="2"/>
        <v>12</v>
      </c>
      <c r="AX24" s="15">
        <f t="shared" si="3"/>
        <v>5</v>
      </c>
      <c r="AY24" s="15">
        <f t="shared" si="4"/>
        <v>6</v>
      </c>
      <c r="AZ24" s="15">
        <f t="shared" si="5"/>
        <v>0</v>
      </c>
      <c r="BA24" s="15">
        <f t="shared" si="6"/>
        <v>0</v>
      </c>
      <c r="BB24" s="15">
        <f t="shared" si="7"/>
        <v>0</v>
      </c>
      <c r="BC24" s="15">
        <f t="shared" si="8"/>
        <v>0</v>
      </c>
      <c r="BD24" s="15">
        <f t="shared" si="9"/>
        <v>0</v>
      </c>
      <c r="BE24" s="15">
        <f t="shared" si="10"/>
        <v>0</v>
      </c>
      <c r="BF24" s="38">
        <f t="shared" si="11"/>
        <v>0</v>
      </c>
      <c r="BG24" s="38">
        <f t="shared" si="12"/>
        <v>0</v>
      </c>
      <c r="BH24" s="15">
        <f t="shared" si="13"/>
        <v>4</v>
      </c>
      <c r="BI24" s="15">
        <f t="shared" si="14"/>
        <v>3</v>
      </c>
      <c r="BJ24" s="38">
        <f t="shared" si="15"/>
        <v>0</v>
      </c>
      <c r="BK24" s="15">
        <f t="shared" si="16"/>
        <v>1</v>
      </c>
      <c r="BL24" s="64">
        <f t="shared" si="28"/>
        <v>23</v>
      </c>
      <c r="BM24" s="66">
        <f t="shared" si="17"/>
        <v>5</v>
      </c>
      <c r="BN24" s="39">
        <f t="shared" si="18"/>
        <v>28</v>
      </c>
      <c r="BO24" s="39">
        <f t="shared" si="19"/>
        <v>0</v>
      </c>
      <c r="BP24" s="39">
        <f t="shared" si="1"/>
        <v>0</v>
      </c>
      <c r="BQ24" s="39">
        <f t="shared" si="20"/>
        <v>0</v>
      </c>
      <c r="BR24" s="19"/>
      <c r="BS24" s="19"/>
      <c r="BT24" s="40">
        <f t="shared" si="21"/>
        <v>-28</v>
      </c>
      <c r="BV24" s="17">
        <f t="shared" si="22"/>
        <v>0</v>
      </c>
      <c r="BW24" s="17">
        <f t="shared" si="23"/>
        <v>0</v>
      </c>
      <c r="BY24" s="17">
        <f t="shared" si="24"/>
        <v>0</v>
      </c>
      <c r="CB24" s="43">
        <f t="shared" si="25"/>
        <v>-1.1666666666666665</v>
      </c>
      <c r="CC24" s="40">
        <f t="shared" si="26"/>
        <v>1</v>
      </c>
    </row>
    <row r="25" spans="1:81" s="17" customFormat="1" ht="21" customHeight="1" x14ac:dyDescent="0.25">
      <c r="A25" s="15">
        <f t="shared" si="27"/>
        <v>16</v>
      </c>
      <c r="B25" s="67" t="s">
        <v>100</v>
      </c>
      <c r="C25" s="47" t="s">
        <v>101</v>
      </c>
      <c r="D25" s="57"/>
      <c r="E25" s="19" t="s">
        <v>71</v>
      </c>
      <c r="F25" s="58"/>
      <c r="G25" s="15"/>
      <c r="H25" s="15" t="s">
        <v>27</v>
      </c>
      <c r="I25" s="15" t="s">
        <v>27</v>
      </c>
      <c r="J25" s="15" t="s">
        <v>27</v>
      </c>
      <c r="K25" s="15" t="s">
        <v>24</v>
      </c>
      <c r="L25" s="15" t="s">
        <v>25</v>
      </c>
      <c r="M25" s="15" t="s">
        <v>25</v>
      </c>
      <c r="N25" s="15" t="s">
        <v>27</v>
      </c>
      <c r="O25" s="15" t="s">
        <v>25</v>
      </c>
      <c r="P25" s="15" t="s">
        <v>25</v>
      </c>
      <c r="Q25" s="15" t="s">
        <v>25</v>
      </c>
      <c r="R25" s="15" t="s">
        <v>24</v>
      </c>
      <c r="S25" s="15" t="s">
        <v>224</v>
      </c>
      <c r="T25" s="15" t="s">
        <v>26</v>
      </c>
      <c r="U25" s="15" t="s">
        <v>25</v>
      </c>
      <c r="V25" s="15" t="s">
        <v>25</v>
      </c>
      <c r="W25" s="15" t="s">
        <v>25</v>
      </c>
      <c r="X25" s="15" t="s">
        <v>25</v>
      </c>
      <c r="Y25" s="15" t="s">
        <v>25</v>
      </c>
      <c r="Z25" s="15" t="s">
        <v>25</v>
      </c>
      <c r="AA25" s="15" t="s">
        <v>24</v>
      </c>
      <c r="AB25" s="15" t="s">
        <v>27</v>
      </c>
      <c r="AC25" s="16" t="s">
        <v>27</v>
      </c>
      <c r="AD25" s="15" t="s">
        <v>25</v>
      </c>
      <c r="AE25" s="15" t="s">
        <v>28</v>
      </c>
      <c r="AF25" s="15" t="s">
        <v>28</v>
      </c>
      <c r="AG25" s="15" t="s">
        <v>28</v>
      </c>
      <c r="AH25" s="15" t="s">
        <v>24</v>
      </c>
      <c r="AI25" s="15" t="s">
        <v>27</v>
      </c>
      <c r="AJ25" s="15" t="s">
        <v>27</v>
      </c>
      <c r="AK25" s="15" t="s">
        <v>27</v>
      </c>
      <c r="AL25" s="15" t="s">
        <v>27</v>
      </c>
      <c r="AM25" s="15" t="s">
        <v>27</v>
      </c>
      <c r="AN25" s="15" t="s">
        <v>27</v>
      </c>
      <c r="AO25" s="15" t="s">
        <v>24</v>
      </c>
      <c r="AP25" s="15" t="s">
        <v>25</v>
      </c>
      <c r="AQ25" s="15" t="s">
        <v>25</v>
      </c>
      <c r="AR25" s="15" t="s">
        <v>25</v>
      </c>
      <c r="AS25" s="15" t="s">
        <v>25</v>
      </c>
      <c r="AT25" s="15" t="s">
        <v>25</v>
      </c>
      <c r="AU25" s="15" t="s">
        <v>25</v>
      </c>
      <c r="AV25" s="15" t="s">
        <v>24</v>
      </c>
      <c r="AW25" s="15">
        <f t="shared" si="2"/>
        <v>13</v>
      </c>
      <c r="AX25" s="15">
        <f t="shared" si="3"/>
        <v>8</v>
      </c>
      <c r="AY25" s="15">
        <f t="shared" si="4"/>
        <v>3</v>
      </c>
      <c r="AZ25" s="15">
        <f t="shared" si="5"/>
        <v>0</v>
      </c>
      <c r="BA25" s="15">
        <f t="shared" si="6"/>
        <v>0</v>
      </c>
      <c r="BB25" s="15">
        <f t="shared" si="7"/>
        <v>0</v>
      </c>
      <c r="BC25" s="15">
        <f t="shared" si="8"/>
        <v>0</v>
      </c>
      <c r="BD25" s="15">
        <f t="shared" si="9"/>
        <v>0</v>
      </c>
      <c r="BE25" s="15">
        <f t="shared" si="10"/>
        <v>0</v>
      </c>
      <c r="BF25" s="38">
        <f t="shared" si="11"/>
        <v>0</v>
      </c>
      <c r="BG25" s="38">
        <f t="shared" si="12"/>
        <v>0</v>
      </c>
      <c r="BH25" s="15">
        <f t="shared" si="13"/>
        <v>5</v>
      </c>
      <c r="BI25" s="15">
        <f t="shared" si="14"/>
        <v>1</v>
      </c>
      <c r="BJ25" s="38">
        <f t="shared" si="15"/>
        <v>1</v>
      </c>
      <c r="BK25" s="15">
        <f t="shared" si="16"/>
        <v>0</v>
      </c>
      <c r="BL25" s="64">
        <f t="shared" si="28"/>
        <v>25</v>
      </c>
      <c r="BM25" s="66">
        <f t="shared" si="17"/>
        <v>5</v>
      </c>
      <c r="BN25" s="39">
        <f t="shared" si="18"/>
        <v>30</v>
      </c>
      <c r="BO25" s="39">
        <f t="shared" si="19"/>
        <v>0</v>
      </c>
      <c r="BP25" s="39">
        <f t="shared" si="1"/>
        <v>0</v>
      </c>
      <c r="BQ25" s="39">
        <f t="shared" si="20"/>
        <v>1</v>
      </c>
      <c r="BR25" s="19"/>
      <c r="BS25" s="19"/>
      <c r="BT25" s="40">
        <f t="shared" si="21"/>
        <v>-30</v>
      </c>
      <c r="BV25" s="17">
        <f t="shared" si="22"/>
        <v>0</v>
      </c>
      <c r="BW25" s="17">
        <f t="shared" si="23"/>
        <v>0</v>
      </c>
      <c r="BY25" s="17">
        <f t="shared" si="24"/>
        <v>0</v>
      </c>
      <c r="CB25" s="43">
        <f t="shared" si="25"/>
        <v>-0.83333333333333304</v>
      </c>
      <c r="CC25" s="40">
        <f t="shared" si="26"/>
        <v>0</v>
      </c>
    </row>
    <row r="26" spans="1:81" s="17" customFormat="1" ht="21" customHeight="1" x14ac:dyDescent="0.25">
      <c r="A26" s="15">
        <f t="shared" si="27"/>
        <v>17</v>
      </c>
      <c r="B26" s="67" t="s">
        <v>102</v>
      </c>
      <c r="C26" s="46" t="s">
        <v>103</v>
      </c>
      <c r="D26" s="57"/>
      <c r="E26" s="19" t="s">
        <v>71</v>
      </c>
      <c r="F26" s="58"/>
      <c r="G26" s="15"/>
      <c r="H26" s="15" t="s">
        <v>28</v>
      </c>
      <c r="I26" s="15" t="s">
        <v>28</v>
      </c>
      <c r="J26" s="15" t="s">
        <v>26</v>
      </c>
      <c r="K26" s="15" t="s">
        <v>28</v>
      </c>
      <c r="L26" s="15" t="s">
        <v>24</v>
      </c>
      <c r="M26" s="15" t="s">
        <v>25</v>
      </c>
      <c r="N26" s="15" t="s">
        <v>25</v>
      </c>
      <c r="O26" s="15" t="s">
        <v>25</v>
      </c>
      <c r="P26" s="15" t="s">
        <v>25</v>
      </c>
      <c r="Q26" s="15" t="s">
        <v>25</v>
      </c>
      <c r="R26" s="15" t="s">
        <v>25</v>
      </c>
      <c r="S26" s="15" t="s">
        <v>24</v>
      </c>
      <c r="T26" s="15" t="s">
        <v>25</v>
      </c>
      <c r="U26" s="15" t="s">
        <v>26</v>
      </c>
      <c r="V26" s="15" t="s">
        <v>27</v>
      </c>
      <c r="W26" s="15" t="s">
        <v>26</v>
      </c>
      <c r="X26" s="15" t="s">
        <v>27</v>
      </c>
      <c r="Y26" s="15" t="s">
        <v>27</v>
      </c>
      <c r="Z26" s="15" t="s">
        <v>27</v>
      </c>
      <c r="AA26" s="15" t="s">
        <v>27</v>
      </c>
      <c r="AB26" s="15" t="s">
        <v>24</v>
      </c>
      <c r="AC26" s="15" t="s">
        <v>25</v>
      </c>
      <c r="AD26" s="15" t="s">
        <v>25</v>
      </c>
      <c r="AE26" s="15" t="s">
        <v>25</v>
      </c>
      <c r="AF26" s="15" t="s">
        <v>25</v>
      </c>
      <c r="AG26" s="15" t="s">
        <v>25</v>
      </c>
      <c r="AH26" s="15" t="s">
        <v>25</v>
      </c>
      <c r="AI26" s="15" t="s">
        <v>24</v>
      </c>
      <c r="AJ26" s="15" t="s">
        <v>25</v>
      </c>
      <c r="AK26" s="15" t="s">
        <v>28</v>
      </c>
      <c r="AL26" s="15" t="s">
        <v>28</v>
      </c>
      <c r="AM26" s="15" t="s">
        <v>28</v>
      </c>
      <c r="AN26" s="15" t="s">
        <v>28</v>
      </c>
      <c r="AO26" s="15" t="s">
        <v>26</v>
      </c>
      <c r="AP26" s="15" t="s">
        <v>24</v>
      </c>
      <c r="AQ26" s="15" t="s">
        <v>25</v>
      </c>
      <c r="AR26" s="15" t="s">
        <v>25</v>
      </c>
      <c r="AS26" s="15" t="s">
        <v>25</v>
      </c>
      <c r="AT26" s="15" t="s">
        <v>25</v>
      </c>
      <c r="AU26" s="15" t="s">
        <v>27</v>
      </c>
      <c r="AV26" s="15" t="s">
        <v>25</v>
      </c>
      <c r="AW26" s="15">
        <f t="shared" si="2"/>
        <v>14</v>
      </c>
      <c r="AX26" s="15">
        <f t="shared" si="3"/>
        <v>6</v>
      </c>
      <c r="AY26" s="15">
        <f t="shared" si="4"/>
        <v>4</v>
      </c>
      <c r="AZ26" s="15">
        <f t="shared" si="5"/>
        <v>0</v>
      </c>
      <c r="BA26" s="15">
        <f t="shared" si="6"/>
        <v>0</v>
      </c>
      <c r="BB26" s="15">
        <f t="shared" si="7"/>
        <v>0</v>
      </c>
      <c r="BC26" s="15">
        <f t="shared" si="8"/>
        <v>0</v>
      </c>
      <c r="BD26" s="15">
        <f t="shared" si="9"/>
        <v>0</v>
      </c>
      <c r="BE26" s="15">
        <f t="shared" si="10"/>
        <v>0</v>
      </c>
      <c r="BF26" s="38">
        <f t="shared" si="11"/>
        <v>0</v>
      </c>
      <c r="BG26" s="38">
        <f t="shared" si="12"/>
        <v>0</v>
      </c>
      <c r="BH26" s="15">
        <f t="shared" si="13"/>
        <v>4</v>
      </c>
      <c r="BI26" s="15">
        <f t="shared" si="14"/>
        <v>3</v>
      </c>
      <c r="BJ26" s="38">
        <f t="shared" si="15"/>
        <v>0</v>
      </c>
      <c r="BK26" s="15">
        <f t="shared" si="16"/>
        <v>0</v>
      </c>
      <c r="BL26" s="64">
        <f t="shared" si="28"/>
        <v>24</v>
      </c>
      <c r="BM26" s="66">
        <f t="shared" si="17"/>
        <v>4</v>
      </c>
      <c r="BN26" s="39">
        <f t="shared" si="18"/>
        <v>28</v>
      </c>
      <c r="BO26" s="39">
        <f t="shared" si="19"/>
        <v>0</v>
      </c>
      <c r="BP26" s="39">
        <f t="shared" si="1"/>
        <v>0</v>
      </c>
      <c r="BQ26" s="39">
        <f t="shared" si="20"/>
        <v>0</v>
      </c>
      <c r="BR26" s="19"/>
      <c r="BS26" s="19"/>
      <c r="BT26" s="40">
        <f t="shared" si="21"/>
        <v>-28</v>
      </c>
      <c r="BV26" s="17">
        <f t="shared" si="22"/>
        <v>0</v>
      </c>
      <c r="BW26" s="17">
        <f t="shared" si="23"/>
        <v>0</v>
      </c>
      <c r="BY26" s="17">
        <f t="shared" si="24"/>
        <v>0</v>
      </c>
      <c r="CB26" s="43">
        <f t="shared" si="25"/>
        <v>0</v>
      </c>
      <c r="CC26" s="40">
        <f t="shared" si="26"/>
        <v>0</v>
      </c>
    </row>
    <row r="27" spans="1:81" s="17" customFormat="1" ht="21" customHeight="1" x14ac:dyDescent="0.25">
      <c r="A27" s="15">
        <f t="shared" si="27"/>
        <v>18</v>
      </c>
      <c r="B27" s="67" t="s">
        <v>104</v>
      </c>
      <c r="C27" s="46" t="s">
        <v>31</v>
      </c>
      <c r="D27" s="57"/>
      <c r="E27" s="19" t="s">
        <v>71</v>
      </c>
      <c r="F27" s="58"/>
      <c r="G27" s="15"/>
      <c r="H27" s="15" t="s">
        <v>27</v>
      </c>
      <c r="I27" s="15" t="s">
        <v>25</v>
      </c>
      <c r="J27" s="15" t="s">
        <v>25</v>
      </c>
      <c r="K27" s="15" t="s">
        <v>25</v>
      </c>
      <c r="L27" s="15" t="s">
        <v>25</v>
      </c>
      <c r="M27" s="15" t="s">
        <v>24</v>
      </c>
      <c r="N27" s="15" t="s">
        <v>28</v>
      </c>
      <c r="O27" s="15" t="s">
        <v>28</v>
      </c>
      <c r="P27" s="15" t="s">
        <v>28</v>
      </c>
      <c r="Q27" s="15" t="s">
        <v>28</v>
      </c>
      <c r="R27" s="15" t="s">
        <v>28</v>
      </c>
      <c r="S27" s="15" t="s">
        <v>226</v>
      </c>
      <c r="T27" s="15" t="s">
        <v>24</v>
      </c>
      <c r="U27" s="15" t="s">
        <v>28</v>
      </c>
      <c r="V27" s="15" t="s">
        <v>26</v>
      </c>
      <c r="W27" s="15" t="s">
        <v>28</v>
      </c>
      <c r="X27" s="15" t="s">
        <v>28</v>
      </c>
      <c r="Y27" s="15" t="s">
        <v>28</v>
      </c>
      <c r="Z27" s="15" t="s">
        <v>28</v>
      </c>
      <c r="AA27" s="15" t="s">
        <v>28</v>
      </c>
      <c r="AB27" s="15" t="s">
        <v>28</v>
      </c>
      <c r="AC27" s="15" t="s">
        <v>24</v>
      </c>
      <c r="AD27" s="15" t="s">
        <v>26</v>
      </c>
      <c r="AE27" s="15" t="s">
        <v>27</v>
      </c>
      <c r="AF27" s="16" t="s">
        <v>27</v>
      </c>
      <c r="AG27" s="15" t="s">
        <v>25</v>
      </c>
      <c r="AH27" s="15" t="s">
        <v>27</v>
      </c>
      <c r="AI27" s="15" t="s">
        <v>27</v>
      </c>
      <c r="AJ27" s="15" t="s">
        <v>24</v>
      </c>
      <c r="AK27" s="15" t="s">
        <v>28</v>
      </c>
      <c r="AL27" s="15" t="s">
        <v>27</v>
      </c>
      <c r="AM27" s="15" t="s">
        <v>28</v>
      </c>
      <c r="AN27" s="15" t="s">
        <v>26</v>
      </c>
      <c r="AO27" s="15" t="s">
        <v>25</v>
      </c>
      <c r="AP27" s="15" t="s">
        <v>25</v>
      </c>
      <c r="AQ27" s="15" t="s">
        <v>24</v>
      </c>
      <c r="AR27" s="15" t="s">
        <v>25</v>
      </c>
      <c r="AS27" s="15" t="s">
        <v>27</v>
      </c>
      <c r="AT27" s="15" t="s">
        <v>27</v>
      </c>
      <c r="AU27" s="15" t="s">
        <v>27</v>
      </c>
      <c r="AV27" s="15" t="s">
        <v>25</v>
      </c>
      <c r="AW27" s="15">
        <f t="shared" si="2"/>
        <v>5</v>
      </c>
      <c r="AX27" s="15">
        <f t="shared" si="3"/>
        <v>8</v>
      </c>
      <c r="AY27" s="15">
        <f t="shared" si="4"/>
        <v>10</v>
      </c>
      <c r="AZ27" s="15">
        <f t="shared" si="5"/>
        <v>0</v>
      </c>
      <c r="BA27" s="15">
        <f t="shared" si="6"/>
        <v>0</v>
      </c>
      <c r="BB27" s="15">
        <f t="shared" si="7"/>
        <v>0</v>
      </c>
      <c r="BC27" s="15">
        <f t="shared" si="8"/>
        <v>0</v>
      </c>
      <c r="BD27" s="15">
        <f t="shared" si="9"/>
        <v>0</v>
      </c>
      <c r="BE27" s="15">
        <f t="shared" si="10"/>
        <v>0</v>
      </c>
      <c r="BF27" s="38">
        <f t="shared" si="11"/>
        <v>0</v>
      </c>
      <c r="BG27" s="38">
        <f t="shared" si="12"/>
        <v>0</v>
      </c>
      <c r="BH27" s="15">
        <f t="shared" si="13"/>
        <v>4</v>
      </c>
      <c r="BI27" s="15">
        <f t="shared" si="14"/>
        <v>3</v>
      </c>
      <c r="BJ27" s="38">
        <f t="shared" si="15"/>
        <v>1</v>
      </c>
      <c r="BK27" s="15">
        <f t="shared" si="16"/>
        <v>0</v>
      </c>
      <c r="BL27" s="64">
        <f t="shared" si="28"/>
        <v>24</v>
      </c>
      <c r="BM27" s="66">
        <f t="shared" si="17"/>
        <v>4</v>
      </c>
      <c r="BN27" s="39">
        <f t="shared" si="18"/>
        <v>28</v>
      </c>
      <c r="BO27" s="39">
        <f t="shared" si="19"/>
        <v>0</v>
      </c>
      <c r="BP27" s="39">
        <f t="shared" si="1"/>
        <v>0</v>
      </c>
      <c r="BQ27" s="39">
        <f t="shared" si="20"/>
        <v>1</v>
      </c>
      <c r="BR27" s="19"/>
      <c r="BS27" s="19"/>
      <c r="BT27" s="40">
        <f t="shared" si="21"/>
        <v>-28</v>
      </c>
      <c r="BV27" s="17">
        <f t="shared" si="22"/>
        <v>0</v>
      </c>
      <c r="BW27" s="17">
        <f t="shared" si="23"/>
        <v>0</v>
      </c>
      <c r="BY27" s="17">
        <f t="shared" si="24"/>
        <v>0</v>
      </c>
      <c r="CB27" s="43">
        <f t="shared" si="25"/>
        <v>0</v>
      </c>
      <c r="CC27" s="40">
        <f t="shared" si="26"/>
        <v>0</v>
      </c>
    </row>
    <row r="28" spans="1:81" s="17" customFormat="1" ht="21" customHeight="1" x14ac:dyDescent="0.25">
      <c r="A28" s="15">
        <f t="shared" si="27"/>
        <v>19</v>
      </c>
      <c r="B28" s="67" t="s">
        <v>105</v>
      </c>
      <c r="C28" s="46" t="s">
        <v>106</v>
      </c>
      <c r="D28" s="57"/>
      <c r="E28" s="19" t="s">
        <v>71</v>
      </c>
      <c r="F28" s="58"/>
      <c r="G28" s="15"/>
      <c r="H28" s="15" t="s">
        <v>25</v>
      </c>
      <c r="I28" s="15" t="s">
        <v>28</v>
      </c>
      <c r="J28" s="15" t="s">
        <v>28</v>
      </c>
      <c r="K28" s="15" t="s">
        <v>28</v>
      </c>
      <c r="L28" s="15" t="s">
        <v>28</v>
      </c>
      <c r="M28" s="15" t="s">
        <v>28</v>
      </c>
      <c r="N28" s="15" t="s">
        <v>24</v>
      </c>
      <c r="O28" s="15" t="s">
        <v>27</v>
      </c>
      <c r="P28" s="15" t="s">
        <v>25</v>
      </c>
      <c r="Q28" s="15" t="s">
        <v>27</v>
      </c>
      <c r="R28" s="15" t="s">
        <v>28</v>
      </c>
      <c r="S28" s="15" t="s">
        <v>226</v>
      </c>
      <c r="T28" s="15" t="s">
        <v>28</v>
      </c>
      <c r="U28" s="15" t="s">
        <v>28</v>
      </c>
      <c r="V28" s="15" t="s">
        <v>27</v>
      </c>
      <c r="W28" s="15" t="s">
        <v>24</v>
      </c>
      <c r="X28" s="15" t="s">
        <v>25</v>
      </c>
      <c r="Y28" s="15" t="s">
        <v>28</v>
      </c>
      <c r="Z28" s="15" t="s">
        <v>27</v>
      </c>
      <c r="AA28" s="15" t="s">
        <v>25</v>
      </c>
      <c r="AB28" s="15" t="s">
        <v>25</v>
      </c>
      <c r="AC28" s="16" t="s">
        <v>25</v>
      </c>
      <c r="AD28" s="15" t="s">
        <v>24</v>
      </c>
      <c r="AE28" s="15" t="s">
        <v>27</v>
      </c>
      <c r="AF28" s="15" t="s">
        <v>26</v>
      </c>
      <c r="AG28" s="15" t="s">
        <v>25</v>
      </c>
      <c r="AH28" s="15" t="s">
        <v>25</v>
      </c>
      <c r="AI28" s="15" t="s">
        <v>26</v>
      </c>
      <c r="AJ28" s="15" t="s">
        <v>25</v>
      </c>
      <c r="AK28" s="15" t="s">
        <v>24</v>
      </c>
      <c r="AL28" s="15" t="s">
        <v>28</v>
      </c>
      <c r="AM28" s="15" t="s">
        <v>28</v>
      </c>
      <c r="AN28" s="15" t="s">
        <v>27</v>
      </c>
      <c r="AO28" s="15" t="s">
        <v>25</v>
      </c>
      <c r="AP28" s="15" t="s">
        <v>25</v>
      </c>
      <c r="AQ28" s="15" t="s">
        <v>25</v>
      </c>
      <c r="AR28" s="15" t="s">
        <v>24</v>
      </c>
      <c r="AS28" s="15" t="s">
        <v>26</v>
      </c>
      <c r="AT28" s="15" t="s">
        <v>26</v>
      </c>
      <c r="AU28" s="15" t="s">
        <v>27</v>
      </c>
      <c r="AV28" s="15" t="s">
        <v>27</v>
      </c>
      <c r="AW28" s="15">
        <f t="shared" si="2"/>
        <v>10</v>
      </c>
      <c r="AX28" s="15">
        <f t="shared" si="3"/>
        <v>6</v>
      </c>
      <c r="AY28" s="15">
        <f t="shared" si="4"/>
        <v>6</v>
      </c>
      <c r="AZ28" s="15">
        <f t="shared" si="5"/>
        <v>0</v>
      </c>
      <c r="BA28" s="15">
        <f t="shared" si="6"/>
        <v>0</v>
      </c>
      <c r="BB28" s="15">
        <f t="shared" si="7"/>
        <v>0</v>
      </c>
      <c r="BC28" s="15">
        <f t="shared" si="8"/>
        <v>0</v>
      </c>
      <c r="BD28" s="15">
        <f t="shared" si="9"/>
        <v>0</v>
      </c>
      <c r="BE28" s="15">
        <f t="shared" si="10"/>
        <v>0</v>
      </c>
      <c r="BF28" s="38">
        <f t="shared" si="11"/>
        <v>0</v>
      </c>
      <c r="BG28" s="38">
        <f t="shared" si="12"/>
        <v>0</v>
      </c>
      <c r="BH28" s="15">
        <f t="shared" si="13"/>
        <v>4</v>
      </c>
      <c r="BI28" s="15">
        <f t="shared" si="14"/>
        <v>4</v>
      </c>
      <c r="BJ28" s="38">
        <f t="shared" si="15"/>
        <v>1</v>
      </c>
      <c r="BK28" s="15">
        <f t="shared" si="16"/>
        <v>0</v>
      </c>
      <c r="BL28" s="64">
        <f t="shared" si="28"/>
        <v>23</v>
      </c>
      <c r="BM28" s="66">
        <f t="shared" si="17"/>
        <v>4</v>
      </c>
      <c r="BN28" s="39">
        <f t="shared" si="18"/>
        <v>27</v>
      </c>
      <c r="BO28" s="39">
        <f t="shared" si="19"/>
        <v>0</v>
      </c>
      <c r="BP28" s="39">
        <f t="shared" si="1"/>
        <v>0</v>
      </c>
      <c r="BQ28" s="39">
        <f t="shared" si="20"/>
        <v>1</v>
      </c>
      <c r="BR28" s="19"/>
      <c r="BS28" s="19"/>
      <c r="BT28" s="40">
        <f t="shared" si="21"/>
        <v>-27</v>
      </c>
      <c r="BV28" s="17">
        <f t="shared" si="22"/>
        <v>0</v>
      </c>
      <c r="BW28" s="17">
        <f t="shared" si="23"/>
        <v>0</v>
      </c>
      <c r="BY28" s="17">
        <f t="shared" si="24"/>
        <v>0</v>
      </c>
      <c r="CB28" s="43">
        <f t="shared" si="25"/>
        <v>-0.16666666666666652</v>
      </c>
      <c r="CC28" s="40">
        <f t="shared" si="26"/>
        <v>0</v>
      </c>
    </row>
    <row r="29" spans="1:81" s="17" customFormat="1" ht="21" customHeight="1" x14ac:dyDescent="0.25">
      <c r="A29" s="15">
        <f t="shared" si="27"/>
        <v>20</v>
      </c>
      <c r="B29" s="67" t="s">
        <v>107</v>
      </c>
      <c r="C29" s="46" t="s">
        <v>108</v>
      </c>
      <c r="D29" s="57"/>
      <c r="E29" s="19" t="s">
        <v>71</v>
      </c>
      <c r="F29" s="58"/>
      <c r="G29" s="15"/>
      <c r="H29" s="15" t="s">
        <v>24</v>
      </c>
      <c r="I29" s="15" t="s">
        <v>27</v>
      </c>
      <c r="J29" s="15" t="s">
        <v>27</v>
      </c>
      <c r="K29" s="15" t="s">
        <v>27</v>
      </c>
      <c r="L29" s="15" t="s">
        <v>27</v>
      </c>
      <c r="M29" s="15" t="s">
        <v>27</v>
      </c>
      <c r="N29" s="15" t="s">
        <v>27</v>
      </c>
      <c r="O29" s="15" t="s">
        <v>24</v>
      </c>
      <c r="P29" s="15" t="s">
        <v>25</v>
      </c>
      <c r="Q29" s="15" t="s">
        <v>25</v>
      </c>
      <c r="R29" s="15" t="s">
        <v>25</v>
      </c>
      <c r="S29" s="15" t="s">
        <v>24</v>
      </c>
      <c r="T29" s="15" t="s">
        <v>25</v>
      </c>
      <c r="U29" s="15" t="s">
        <v>25</v>
      </c>
      <c r="V29" s="15" t="s">
        <v>25</v>
      </c>
      <c r="W29" s="15" t="s">
        <v>25</v>
      </c>
      <c r="X29" s="15" t="s">
        <v>24</v>
      </c>
      <c r="Y29" s="15" t="s">
        <v>25</v>
      </c>
      <c r="Z29" s="15" t="s">
        <v>25</v>
      </c>
      <c r="AA29" s="15" t="s">
        <v>25</v>
      </c>
      <c r="AB29" s="15" t="s">
        <v>25</v>
      </c>
      <c r="AC29" s="15" t="s">
        <v>25</v>
      </c>
      <c r="AD29" s="15" t="s">
        <v>25</v>
      </c>
      <c r="AE29" s="15" t="s">
        <v>24</v>
      </c>
      <c r="AF29" s="15" t="s">
        <v>25</v>
      </c>
      <c r="AG29" s="15" t="s">
        <v>25</v>
      </c>
      <c r="AH29" s="15" t="s">
        <v>25</v>
      </c>
      <c r="AI29" s="15" t="s">
        <v>25</v>
      </c>
      <c r="AJ29" s="15" t="s">
        <v>25</v>
      </c>
      <c r="AK29" s="15" t="s">
        <v>25</v>
      </c>
      <c r="AL29" s="15" t="s">
        <v>24</v>
      </c>
      <c r="AM29" s="15" t="s">
        <v>27</v>
      </c>
      <c r="AN29" s="15" t="s">
        <v>27</v>
      </c>
      <c r="AO29" s="15" t="s">
        <v>28</v>
      </c>
      <c r="AP29" s="15" t="s">
        <v>27</v>
      </c>
      <c r="AQ29" s="15" t="s">
        <v>27</v>
      </c>
      <c r="AR29" s="15" t="s">
        <v>27</v>
      </c>
      <c r="AS29" s="15" t="s">
        <v>24</v>
      </c>
      <c r="AT29" s="15" t="s">
        <v>25</v>
      </c>
      <c r="AU29" s="15" t="s">
        <v>25</v>
      </c>
      <c r="AV29" s="15" t="s">
        <v>25</v>
      </c>
      <c r="AW29" s="15">
        <f t="shared" si="2"/>
        <v>20</v>
      </c>
      <c r="AX29" s="15">
        <f t="shared" si="3"/>
        <v>5</v>
      </c>
      <c r="AY29" s="15">
        <f t="shared" si="4"/>
        <v>1</v>
      </c>
      <c r="AZ29" s="15">
        <f t="shared" si="5"/>
        <v>0</v>
      </c>
      <c r="BA29" s="15">
        <f t="shared" si="6"/>
        <v>0</v>
      </c>
      <c r="BB29" s="15">
        <f t="shared" si="7"/>
        <v>0</v>
      </c>
      <c r="BC29" s="15">
        <f t="shared" si="8"/>
        <v>0</v>
      </c>
      <c r="BD29" s="15">
        <f t="shared" si="9"/>
        <v>0</v>
      </c>
      <c r="BE29" s="15">
        <f t="shared" si="10"/>
        <v>0</v>
      </c>
      <c r="BF29" s="38">
        <f t="shared" si="11"/>
        <v>0</v>
      </c>
      <c r="BG29" s="38">
        <f t="shared" si="12"/>
        <v>0</v>
      </c>
      <c r="BH29" s="15">
        <f t="shared" si="13"/>
        <v>5</v>
      </c>
      <c r="BI29" s="15">
        <f t="shared" si="14"/>
        <v>0</v>
      </c>
      <c r="BJ29" s="38">
        <f t="shared" si="15"/>
        <v>0</v>
      </c>
      <c r="BK29" s="15">
        <f t="shared" si="16"/>
        <v>0</v>
      </c>
      <c r="BL29" s="64">
        <f t="shared" si="28"/>
        <v>26</v>
      </c>
      <c r="BM29" s="66">
        <f t="shared" si="17"/>
        <v>5</v>
      </c>
      <c r="BN29" s="39">
        <f t="shared" si="18"/>
        <v>31</v>
      </c>
      <c r="BO29" s="39">
        <f t="shared" si="19"/>
        <v>0</v>
      </c>
      <c r="BP29" s="39">
        <f t="shared" si="1"/>
        <v>0</v>
      </c>
      <c r="BQ29" s="39">
        <f t="shared" si="20"/>
        <v>0</v>
      </c>
      <c r="BR29" s="19"/>
      <c r="BS29" s="19"/>
      <c r="BT29" s="40">
        <f t="shared" si="21"/>
        <v>-31</v>
      </c>
      <c r="BV29" s="17">
        <f t="shared" si="22"/>
        <v>0</v>
      </c>
      <c r="BW29" s="17">
        <f t="shared" si="23"/>
        <v>0</v>
      </c>
      <c r="BY29" s="17">
        <f t="shared" si="24"/>
        <v>0</v>
      </c>
      <c r="CB29" s="43">
        <f t="shared" si="25"/>
        <v>-0.66666666666666696</v>
      </c>
      <c r="CC29" s="40">
        <f t="shared" si="26"/>
        <v>0</v>
      </c>
    </row>
    <row r="30" spans="1:81" s="17" customFormat="1" ht="21" customHeight="1" x14ac:dyDescent="0.25">
      <c r="A30" s="15">
        <f t="shared" si="27"/>
        <v>21</v>
      </c>
      <c r="B30" s="67" t="s">
        <v>109</v>
      </c>
      <c r="C30" s="46" t="s">
        <v>110</v>
      </c>
      <c r="D30" s="57"/>
      <c r="E30" s="19" t="s">
        <v>71</v>
      </c>
      <c r="F30" s="58"/>
      <c r="G30" s="15"/>
      <c r="H30" s="15" t="s">
        <v>28</v>
      </c>
      <c r="I30" s="15" t="s">
        <v>24</v>
      </c>
      <c r="J30" s="15" t="s">
        <v>25</v>
      </c>
      <c r="K30" s="15" t="s">
        <v>25</v>
      </c>
      <c r="L30" s="15" t="s">
        <v>25</v>
      </c>
      <c r="M30" s="15" t="s">
        <v>25</v>
      </c>
      <c r="N30" s="15" t="s">
        <v>25</v>
      </c>
      <c r="O30" s="15" t="s">
        <v>25</v>
      </c>
      <c r="P30" s="15" t="s">
        <v>28</v>
      </c>
      <c r="Q30" s="15" t="s">
        <v>24</v>
      </c>
      <c r="R30" s="15" t="s">
        <v>26</v>
      </c>
      <c r="S30" s="15" t="s">
        <v>225</v>
      </c>
      <c r="T30" s="15" t="s">
        <v>25</v>
      </c>
      <c r="U30" s="15" t="s">
        <v>25</v>
      </c>
      <c r="V30" s="15" t="s">
        <v>25</v>
      </c>
      <c r="W30" s="15" t="s">
        <v>25</v>
      </c>
      <c r="X30" s="15" t="s">
        <v>25</v>
      </c>
      <c r="Y30" s="15" t="s">
        <v>24</v>
      </c>
      <c r="Z30" s="15" t="s">
        <v>27</v>
      </c>
      <c r="AA30" s="15" t="s">
        <v>27</v>
      </c>
      <c r="AB30" s="15" t="s">
        <v>26</v>
      </c>
      <c r="AC30" s="16" t="s">
        <v>27</v>
      </c>
      <c r="AD30" s="15" t="s">
        <v>27</v>
      </c>
      <c r="AE30" s="15" t="s">
        <v>27</v>
      </c>
      <c r="AF30" s="16" t="s">
        <v>24</v>
      </c>
      <c r="AG30" s="15" t="s">
        <v>28</v>
      </c>
      <c r="AH30" s="15" t="s">
        <v>28</v>
      </c>
      <c r="AI30" s="15" t="s">
        <v>28</v>
      </c>
      <c r="AJ30" s="15" t="s">
        <v>28</v>
      </c>
      <c r="AK30" s="15" t="s">
        <v>28</v>
      </c>
      <c r="AL30" s="15" t="s">
        <v>28</v>
      </c>
      <c r="AM30" s="15" t="s">
        <v>24</v>
      </c>
      <c r="AN30" s="15" t="s">
        <v>26</v>
      </c>
      <c r="AO30" s="15" t="s">
        <v>25</v>
      </c>
      <c r="AP30" s="15" t="s">
        <v>25</v>
      </c>
      <c r="AQ30" s="15" t="s">
        <v>25</v>
      </c>
      <c r="AR30" s="15" t="s">
        <v>25</v>
      </c>
      <c r="AS30" s="15" t="s">
        <v>25</v>
      </c>
      <c r="AT30" s="15" t="s">
        <v>24</v>
      </c>
      <c r="AU30" s="15" t="s">
        <v>25</v>
      </c>
      <c r="AV30" s="15" t="s">
        <v>25</v>
      </c>
      <c r="AW30" s="15">
        <f t="shared" si="2"/>
        <v>12</v>
      </c>
      <c r="AX30" s="15">
        <f t="shared" si="3"/>
        <v>5</v>
      </c>
      <c r="AY30" s="15">
        <f t="shared" si="4"/>
        <v>6</v>
      </c>
      <c r="AZ30" s="15">
        <f t="shared" si="5"/>
        <v>0</v>
      </c>
      <c r="BA30" s="15">
        <f t="shared" si="6"/>
        <v>0</v>
      </c>
      <c r="BB30" s="15">
        <f t="shared" si="7"/>
        <v>0</v>
      </c>
      <c r="BC30" s="15">
        <f t="shared" si="8"/>
        <v>0</v>
      </c>
      <c r="BD30" s="15">
        <f t="shared" si="9"/>
        <v>0</v>
      </c>
      <c r="BE30" s="15">
        <f t="shared" si="10"/>
        <v>0</v>
      </c>
      <c r="BF30" s="38">
        <f t="shared" si="11"/>
        <v>0</v>
      </c>
      <c r="BG30" s="38">
        <f t="shared" si="12"/>
        <v>0</v>
      </c>
      <c r="BH30" s="15">
        <f t="shared" si="13"/>
        <v>4</v>
      </c>
      <c r="BI30" s="15">
        <f t="shared" si="14"/>
        <v>3</v>
      </c>
      <c r="BJ30" s="38">
        <f t="shared" si="15"/>
        <v>1</v>
      </c>
      <c r="BK30" s="15">
        <f t="shared" si="16"/>
        <v>0</v>
      </c>
      <c r="BL30" s="64">
        <f t="shared" si="28"/>
        <v>24</v>
      </c>
      <c r="BM30" s="66">
        <f t="shared" si="17"/>
        <v>4</v>
      </c>
      <c r="BN30" s="39">
        <f t="shared" si="18"/>
        <v>28</v>
      </c>
      <c r="BO30" s="39">
        <f t="shared" si="19"/>
        <v>0</v>
      </c>
      <c r="BP30" s="39">
        <f t="shared" si="1"/>
        <v>0</v>
      </c>
      <c r="BQ30" s="39">
        <f t="shared" si="20"/>
        <v>1</v>
      </c>
      <c r="BR30" s="19"/>
      <c r="BS30" s="19"/>
      <c r="BT30" s="40">
        <f t="shared" si="21"/>
        <v>-28</v>
      </c>
      <c r="BV30" s="17">
        <f t="shared" si="22"/>
        <v>0</v>
      </c>
      <c r="BW30" s="17">
        <f t="shared" si="23"/>
        <v>0</v>
      </c>
      <c r="BY30" s="17">
        <f t="shared" si="24"/>
        <v>0</v>
      </c>
      <c r="CB30" s="43">
        <f t="shared" si="25"/>
        <v>0</v>
      </c>
      <c r="CC30" s="40">
        <f t="shared" si="26"/>
        <v>0</v>
      </c>
    </row>
    <row r="31" spans="1:81" s="17" customFormat="1" ht="21" customHeight="1" x14ac:dyDescent="0.25">
      <c r="A31" s="15">
        <f t="shared" si="27"/>
        <v>22</v>
      </c>
      <c r="B31" s="67" t="s">
        <v>111</v>
      </c>
      <c r="C31" s="47" t="s">
        <v>112</v>
      </c>
      <c r="D31" s="57"/>
      <c r="E31" s="19" t="s">
        <v>71</v>
      </c>
      <c r="F31" s="58"/>
      <c r="G31" s="15"/>
      <c r="H31" s="15" t="s">
        <v>25</v>
      </c>
      <c r="I31" s="15" t="s">
        <v>25</v>
      </c>
      <c r="J31" s="15" t="s">
        <v>24</v>
      </c>
      <c r="K31" s="15" t="s">
        <v>28</v>
      </c>
      <c r="L31" s="15" t="s">
        <v>28</v>
      </c>
      <c r="M31" s="15" t="s">
        <v>28</v>
      </c>
      <c r="N31" s="15" t="s">
        <v>28</v>
      </c>
      <c r="O31" s="15" t="s">
        <v>28</v>
      </c>
      <c r="P31" s="15" t="s">
        <v>28</v>
      </c>
      <c r="Q31" s="15" t="s">
        <v>24</v>
      </c>
      <c r="R31" s="15" t="s">
        <v>28</v>
      </c>
      <c r="S31" s="15" t="s">
        <v>43</v>
      </c>
      <c r="T31" s="15" t="s">
        <v>25</v>
      </c>
      <c r="U31" s="15" t="s">
        <v>25</v>
      </c>
      <c r="V31" s="15" t="s">
        <v>26</v>
      </c>
      <c r="W31" s="15" t="s">
        <v>25</v>
      </c>
      <c r="X31" s="15" t="s">
        <v>25</v>
      </c>
      <c r="Y31" s="15" t="s">
        <v>24</v>
      </c>
      <c r="Z31" s="15" t="s">
        <v>26</v>
      </c>
      <c r="AA31" s="15" t="s">
        <v>27</v>
      </c>
      <c r="AB31" s="15" t="s">
        <v>27</v>
      </c>
      <c r="AC31" s="16" t="s">
        <v>27</v>
      </c>
      <c r="AD31" s="15" t="s">
        <v>27</v>
      </c>
      <c r="AE31" s="15" t="s">
        <v>27</v>
      </c>
      <c r="AF31" s="16" t="s">
        <v>27</v>
      </c>
      <c r="AG31" s="15" t="s">
        <v>24</v>
      </c>
      <c r="AH31" s="15" t="s">
        <v>25</v>
      </c>
      <c r="AI31" s="15" t="s">
        <v>25</v>
      </c>
      <c r="AJ31" s="15" t="s">
        <v>25</v>
      </c>
      <c r="AK31" s="15" t="s">
        <v>25</v>
      </c>
      <c r="AL31" s="15" t="s">
        <v>25</v>
      </c>
      <c r="AM31" s="15" t="s">
        <v>25</v>
      </c>
      <c r="AN31" s="15" t="s">
        <v>24</v>
      </c>
      <c r="AO31" s="15" t="s">
        <v>28</v>
      </c>
      <c r="AP31" s="15" t="s">
        <v>26</v>
      </c>
      <c r="AQ31" s="15" t="s">
        <v>28</v>
      </c>
      <c r="AR31" s="15" t="s">
        <v>28</v>
      </c>
      <c r="AS31" s="15" t="s">
        <v>28</v>
      </c>
      <c r="AT31" s="15" t="s">
        <v>28</v>
      </c>
      <c r="AU31" s="15" t="s">
        <v>24</v>
      </c>
      <c r="AV31" s="15" t="s">
        <v>25</v>
      </c>
      <c r="AW31" s="15">
        <f t="shared" si="2"/>
        <v>11</v>
      </c>
      <c r="AX31" s="15">
        <f t="shared" si="3"/>
        <v>6</v>
      </c>
      <c r="AY31" s="15">
        <f t="shared" si="4"/>
        <v>6</v>
      </c>
      <c r="AZ31" s="15">
        <f t="shared" si="5"/>
        <v>0</v>
      </c>
      <c r="BA31" s="15">
        <f t="shared" si="6"/>
        <v>0</v>
      </c>
      <c r="BB31" s="15">
        <f t="shared" si="7"/>
        <v>0</v>
      </c>
      <c r="BC31" s="15">
        <f t="shared" si="8"/>
        <v>0</v>
      </c>
      <c r="BD31" s="15">
        <f t="shared" si="9"/>
        <v>0</v>
      </c>
      <c r="BE31" s="15">
        <f t="shared" si="10"/>
        <v>0</v>
      </c>
      <c r="BF31" s="38">
        <f t="shared" si="11"/>
        <v>0</v>
      </c>
      <c r="BG31" s="38">
        <f t="shared" si="12"/>
        <v>0</v>
      </c>
      <c r="BH31" s="15">
        <f t="shared" si="13"/>
        <v>4</v>
      </c>
      <c r="BI31" s="15">
        <f t="shared" si="14"/>
        <v>3</v>
      </c>
      <c r="BJ31" s="38">
        <f t="shared" si="15"/>
        <v>0</v>
      </c>
      <c r="BK31" s="15">
        <f t="shared" si="16"/>
        <v>1</v>
      </c>
      <c r="BL31" s="64">
        <f t="shared" si="28"/>
        <v>23</v>
      </c>
      <c r="BM31" s="66">
        <f t="shared" si="17"/>
        <v>5</v>
      </c>
      <c r="BN31" s="39">
        <f t="shared" si="18"/>
        <v>28</v>
      </c>
      <c r="BO31" s="39">
        <f t="shared" si="19"/>
        <v>0</v>
      </c>
      <c r="BP31" s="39">
        <f t="shared" si="1"/>
        <v>0</v>
      </c>
      <c r="BQ31" s="39">
        <f t="shared" si="20"/>
        <v>0</v>
      </c>
      <c r="BR31" s="19"/>
      <c r="BS31" s="19"/>
      <c r="BT31" s="40">
        <f t="shared" si="21"/>
        <v>-28</v>
      </c>
      <c r="BV31" s="17">
        <f t="shared" si="22"/>
        <v>0</v>
      </c>
      <c r="BW31" s="17">
        <f t="shared" si="23"/>
        <v>0</v>
      </c>
      <c r="BY31" s="17">
        <f t="shared" si="24"/>
        <v>0</v>
      </c>
      <c r="CB31" s="43">
        <f t="shared" si="25"/>
        <v>-1.1666666666666665</v>
      </c>
      <c r="CC31" s="40">
        <f t="shared" si="26"/>
        <v>1</v>
      </c>
    </row>
    <row r="32" spans="1:81" s="17" customFormat="1" ht="21" customHeight="1" x14ac:dyDescent="0.25">
      <c r="A32" s="15">
        <f t="shared" si="27"/>
        <v>23</v>
      </c>
      <c r="B32" s="67" t="s">
        <v>113</v>
      </c>
      <c r="C32" s="47" t="s">
        <v>114</v>
      </c>
      <c r="D32" s="57"/>
      <c r="E32" s="19" t="s">
        <v>71</v>
      </c>
      <c r="F32" s="58"/>
      <c r="G32" s="15"/>
      <c r="H32" s="15" t="s">
        <v>27</v>
      </c>
      <c r="I32" s="15" t="s">
        <v>27</v>
      </c>
      <c r="J32" s="15" t="s">
        <v>27</v>
      </c>
      <c r="K32" s="15" t="s">
        <v>24</v>
      </c>
      <c r="L32" s="15" t="s">
        <v>25</v>
      </c>
      <c r="M32" s="15" t="s">
        <v>25</v>
      </c>
      <c r="N32" s="15" t="s">
        <v>25</v>
      </c>
      <c r="O32" s="15" t="s">
        <v>25</v>
      </c>
      <c r="P32" s="15" t="s">
        <v>25</v>
      </c>
      <c r="Q32" s="15" t="s">
        <v>25</v>
      </c>
      <c r="R32" s="15" t="s">
        <v>25</v>
      </c>
      <c r="S32" s="15" t="s">
        <v>225</v>
      </c>
      <c r="T32" s="15" t="s">
        <v>24</v>
      </c>
      <c r="U32" s="15" t="s">
        <v>27</v>
      </c>
      <c r="V32" s="15" t="s">
        <v>27</v>
      </c>
      <c r="W32" s="15" t="s">
        <v>27</v>
      </c>
      <c r="X32" s="15" t="s">
        <v>26</v>
      </c>
      <c r="Y32" s="15" t="s">
        <v>28</v>
      </c>
      <c r="Z32" s="15" t="s">
        <v>27</v>
      </c>
      <c r="AA32" s="15" t="s">
        <v>24</v>
      </c>
      <c r="AB32" s="15" t="s">
        <v>25</v>
      </c>
      <c r="AC32" s="16" t="s">
        <v>25</v>
      </c>
      <c r="AD32" s="15" t="s">
        <v>27</v>
      </c>
      <c r="AE32" s="15" t="s">
        <v>25</v>
      </c>
      <c r="AF32" s="15" t="s">
        <v>25</v>
      </c>
      <c r="AG32" s="15" t="s">
        <v>24</v>
      </c>
      <c r="AH32" s="15" t="s">
        <v>26</v>
      </c>
      <c r="AI32" s="15" t="s">
        <v>27</v>
      </c>
      <c r="AJ32" s="15" t="s">
        <v>27</v>
      </c>
      <c r="AK32" s="15" t="s">
        <v>27</v>
      </c>
      <c r="AL32" s="15" t="s">
        <v>27</v>
      </c>
      <c r="AM32" s="15" t="s">
        <v>27</v>
      </c>
      <c r="AN32" s="15" t="s">
        <v>27</v>
      </c>
      <c r="AO32" s="15" t="s">
        <v>24</v>
      </c>
      <c r="AP32" s="15" t="s">
        <v>25</v>
      </c>
      <c r="AQ32" s="15" t="s">
        <v>25</v>
      </c>
      <c r="AR32" s="15" t="s">
        <v>25</v>
      </c>
      <c r="AS32" s="15" t="s">
        <v>25</v>
      </c>
      <c r="AT32" s="15" t="s">
        <v>25</v>
      </c>
      <c r="AU32" s="15" t="s">
        <v>25</v>
      </c>
      <c r="AV32" s="15" t="s">
        <v>24</v>
      </c>
      <c r="AW32" s="15">
        <f t="shared" si="2"/>
        <v>11</v>
      </c>
      <c r="AX32" s="15">
        <f t="shared" si="3"/>
        <v>11</v>
      </c>
      <c r="AY32" s="15">
        <f t="shared" si="4"/>
        <v>1</v>
      </c>
      <c r="AZ32" s="15">
        <f t="shared" si="5"/>
        <v>0</v>
      </c>
      <c r="BA32" s="15">
        <f t="shared" si="6"/>
        <v>0</v>
      </c>
      <c r="BB32" s="15">
        <f t="shared" si="7"/>
        <v>0</v>
      </c>
      <c r="BC32" s="15">
        <f t="shared" si="8"/>
        <v>0</v>
      </c>
      <c r="BD32" s="15">
        <f t="shared" si="9"/>
        <v>0</v>
      </c>
      <c r="BE32" s="15">
        <f t="shared" si="10"/>
        <v>0</v>
      </c>
      <c r="BF32" s="38">
        <f t="shared" si="11"/>
        <v>0</v>
      </c>
      <c r="BG32" s="38">
        <f t="shared" si="12"/>
        <v>0</v>
      </c>
      <c r="BH32" s="15">
        <f t="shared" si="13"/>
        <v>5</v>
      </c>
      <c r="BI32" s="15">
        <f t="shared" si="14"/>
        <v>2</v>
      </c>
      <c r="BJ32" s="38">
        <f t="shared" si="15"/>
        <v>1</v>
      </c>
      <c r="BK32" s="15">
        <f t="shared" si="16"/>
        <v>0</v>
      </c>
      <c r="BL32" s="64">
        <f t="shared" si="28"/>
        <v>24</v>
      </c>
      <c r="BM32" s="66">
        <f t="shared" si="17"/>
        <v>5</v>
      </c>
      <c r="BN32" s="39">
        <f t="shared" si="18"/>
        <v>29</v>
      </c>
      <c r="BO32" s="39">
        <f t="shared" si="19"/>
        <v>0</v>
      </c>
      <c r="BP32" s="39">
        <f t="shared" si="1"/>
        <v>0</v>
      </c>
      <c r="BQ32" s="39">
        <f t="shared" si="20"/>
        <v>1</v>
      </c>
      <c r="BR32" s="19"/>
      <c r="BS32" s="19"/>
      <c r="BT32" s="40">
        <f t="shared" si="21"/>
        <v>-29</v>
      </c>
      <c r="BV32" s="17">
        <f t="shared" si="22"/>
        <v>0</v>
      </c>
      <c r="BW32" s="17">
        <f t="shared" si="23"/>
        <v>0</v>
      </c>
      <c r="BY32" s="17">
        <f t="shared" si="24"/>
        <v>0</v>
      </c>
      <c r="CB32" s="43">
        <f t="shared" si="25"/>
        <v>-1</v>
      </c>
      <c r="CC32" s="40">
        <f t="shared" si="26"/>
        <v>0</v>
      </c>
    </row>
    <row r="33" spans="1:81" s="17" customFormat="1" ht="21" customHeight="1" x14ac:dyDescent="0.25">
      <c r="A33" s="15">
        <f t="shared" si="27"/>
        <v>24</v>
      </c>
      <c r="B33" s="67" t="s">
        <v>115</v>
      </c>
      <c r="C33" s="46" t="s">
        <v>116</v>
      </c>
      <c r="D33" s="57"/>
      <c r="E33" s="19" t="s">
        <v>71</v>
      </c>
      <c r="F33" s="58"/>
      <c r="G33" s="15"/>
      <c r="H33" s="15" t="s">
        <v>27</v>
      </c>
      <c r="I33" s="15" t="s">
        <v>27</v>
      </c>
      <c r="J33" s="15" t="s">
        <v>27</v>
      </c>
      <c r="K33" s="15" t="s">
        <v>27</v>
      </c>
      <c r="L33" s="15" t="s">
        <v>24</v>
      </c>
      <c r="M33" s="15" t="s">
        <v>25</v>
      </c>
      <c r="N33" s="15" t="s">
        <v>25</v>
      </c>
      <c r="O33" s="15" t="s">
        <v>25</v>
      </c>
      <c r="P33" s="15" t="s">
        <v>25</v>
      </c>
      <c r="Q33" s="15" t="s">
        <v>25</v>
      </c>
      <c r="R33" s="15" t="s">
        <v>25</v>
      </c>
      <c r="S33" s="15" t="s">
        <v>225</v>
      </c>
      <c r="T33" s="15" t="s">
        <v>25</v>
      </c>
      <c r="U33" s="15" t="s">
        <v>24</v>
      </c>
      <c r="V33" s="15" t="s">
        <v>25</v>
      </c>
      <c r="W33" s="15" t="s">
        <v>25</v>
      </c>
      <c r="X33" s="15" t="s">
        <v>25</v>
      </c>
      <c r="Y33" s="15" t="s">
        <v>25</v>
      </c>
      <c r="Z33" s="15" t="s">
        <v>25</v>
      </c>
      <c r="AA33" s="15" t="s">
        <v>25</v>
      </c>
      <c r="AB33" s="15" t="s">
        <v>24</v>
      </c>
      <c r="AC33" s="16" t="s">
        <v>28</v>
      </c>
      <c r="AD33" s="15" t="s">
        <v>26</v>
      </c>
      <c r="AE33" s="15" t="s">
        <v>28</v>
      </c>
      <c r="AF33" s="15" t="s">
        <v>26</v>
      </c>
      <c r="AG33" s="15" t="s">
        <v>28</v>
      </c>
      <c r="AH33" s="15" t="s">
        <v>28</v>
      </c>
      <c r="AI33" s="15" t="s">
        <v>24</v>
      </c>
      <c r="AJ33" s="15" t="s">
        <v>27</v>
      </c>
      <c r="AK33" s="15" t="s">
        <v>27</v>
      </c>
      <c r="AL33" s="15" t="s">
        <v>27</v>
      </c>
      <c r="AM33" s="15" t="s">
        <v>27</v>
      </c>
      <c r="AN33" s="15" t="s">
        <v>27</v>
      </c>
      <c r="AO33" s="15" t="s">
        <v>27</v>
      </c>
      <c r="AP33" s="15" t="s">
        <v>24</v>
      </c>
      <c r="AQ33" s="15" t="s">
        <v>25</v>
      </c>
      <c r="AR33" s="15" t="s">
        <v>26</v>
      </c>
      <c r="AS33" s="15" t="s">
        <v>25</v>
      </c>
      <c r="AT33" s="15" t="s">
        <v>25</v>
      </c>
      <c r="AU33" s="15" t="s">
        <v>25</v>
      </c>
      <c r="AV33" s="15" t="s">
        <v>25</v>
      </c>
      <c r="AW33" s="15">
        <f t="shared" si="2"/>
        <v>13</v>
      </c>
      <c r="AX33" s="15">
        <f t="shared" si="3"/>
        <v>6</v>
      </c>
      <c r="AY33" s="15">
        <f t="shared" si="4"/>
        <v>4</v>
      </c>
      <c r="AZ33" s="15">
        <f t="shared" si="5"/>
        <v>0</v>
      </c>
      <c r="BA33" s="15">
        <f t="shared" si="6"/>
        <v>0</v>
      </c>
      <c r="BB33" s="15">
        <f t="shared" si="7"/>
        <v>0</v>
      </c>
      <c r="BC33" s="15">
        <f t="shared" si="8"/>
        <v>0</v>
      </c>
      <c r="BD33" s="15">
        <f t="shared" si="9"/>
        <v>0</v>
      </c>
      <c r="BE33" s="15">
        <f t="shared" si="10"/>
        <v>0</v>
      </c>
      <c r="BF33" s="38">
        <f t="shared" si="11"/>
        <v>0</v>
      </c>
      <c r="BG33" s="38">
        <f t="shared" si="12"/>
        <v>0</v>
      </c>
      <c r="BH33" s="15">
        <f t="shared" si="13"/>
        <v>4</v>
      </c>
      <c r="BI33" s="15">
        <f t="shared" si="14"/>
        <v>3</v>
      </c>
      <c r="BJ33" s="38">
        <f t="shared" si="15"/>
        <v>1</v>
      </c>
      <c r="BK33" s="15">
        <f t="shared" si="16"/>
        <v>0</v>
      </c>
      <c r="BL33" s="64">
        <f t="shared" si="28"/>
        <v>24</v>
      </c>
      <c r="BM33" s="66">
        <f t="shared" si="17"/>
        <v>4</v>
      </c>
      <c r="BN33" s="39">
        <f t="shared" si="18"/>
        <v>28</v>
      </c>
      <c r="BO33" s="39">
        <f t="shared" si="19"/>
        <v>0</v>
      </c>
      <c r="BP33" s="39">
        <f t="shared" si="1"/>
        <v>0</v>
      </c>
      <c r="BQ33" s="39">
        <f t="shared" si="20"/>
        <v>1</v>
      </c>
      <c r="BR33" s="19"/>
      <c r="BS33" s="19"/>
      <c r="BT33" s="40">
        <f t="shared" si="21"/>
        <v>-28</v>
      </c>
      <c r="BV33" s="17">
        <f t="shared" si="22"/>
        <v>0</v>
      </c>
      <c r="BW33" s="17">
        <f t="shared" si="23"/>
        <v>0</v>
      </c>
      <c r="BY33" s="17">
        <f t="shared" si="24"/>
        <v>0</v>
      </c>
      <c r="CB33" s="43">
        <f t="shared" si="25"/>
        <v>0</v>
      </c>
      <c r="CC33" s="40">
        <f t="shared" si="26"/>
        <v>0</v>
      </c>
    </row>
    <row r="34" spans="1:81" s="17" customFormat="1" ht="21" customHeight="1" x14ac:dyDescent="0.25">
      <c r="A34" s="15">
        <f t="shared" si="27"/>
        <v>25</v>
      </c>
      <c r="B34" s="67" t="s">
        <v>117</v>
      </c>
      <c r="C34" s="46" t="s">
        <v>118</v>
      </c>
      <c r="D34" s="57"/>
      <c r="E34" s="19" t="s">
        <v>71</v>
      </c>
      <c r="F34" s="58"/>
      <c r="G34" s="15"/>
      <c r="H34" s="15" t="s">
        <v>28</v>
      </c>
      <c r="I34" s="15" t="s">
        <v>28</v>
      </c>
      <c r="J34" s="15" t="s">
        <v>28</v>
      </c>
      <c r="K34" s="15" t="s">
        <v>28</v>
      </c>
      <c r="L34" s="15" t="s">
        <v>28</v>
      </c>
      <c r="M34" s="15" t="s">
        <v>24</v>
      </c>
      <c r="N34" s="15" t="s">
        <v>27</v>
      </c>
      <c r="O34" s="15" t="s">
        <v>25</v>
      </c>
      <c r="P34" s="15" t="s">
        <v>25</v>
      </c>
      <c r="Q34" s="15" t="s">
        <v>25</v>
      </c>
      <c r="R34" s="15" t="s">
        <v>25</v>
      </c>
      <c r="S34" s="15" t="s">
        <v>225</v>
      </c>
      <c r="T34" s="15" t="s">
        <v>25</v>
      </c>
      <c r="U34" s="15" t="s">
        <v>25</v>
      </c>
      <c r="V34" s="15" t="s">
        <v>24</v>
      </c>
      <c r="W34" s="15" t="s">
        <v>25</v>
      </c>
      <c r="X34" s="15" t="s">
        <v>25</v>
      </c>
      <c r="Y34" s="15" t="s">
        <v>25</v>
      </c>
      <c r="Z34" s="15" t="s">
        <v>26</v>
      </c>
      <c r="AA34" s="15" t="s">
        <v>25</v>
      </c>
      <c r="AB34" s="15" t="s">
        <v>25</v>
      </c>
      <c r="AC34" s="16" t="s">
        <v>24</v>
      </c>
      <c r="AD34" s="15" t="s">
        <v>27</v>
      </c>
      <c r="AE34" s="15" t="s">
        <v>27</v>
      </c>
      <c r="AF34" s="15" t="s">
        <v>27</v>
      </c>
      <c r="AG34" s="15" t="s">
        <v>27</v>
      </c>
      <c r="AH34" s="15" t="s">
        <v>25</v>
      </c>
      <c r="AI34" s="15" t="s">
        <v>25</v>
      </c>
      <c r="AJ34" s="15" t="s">
        <v>24</v>
      </c>
      <c r="AK34" s="15" t="s">
        <v>25</v>
      </c>
      <c r="AL34" s="15" t="s">
        <v>25</v>
      </c>
      <c r="AM34" s="15" t="s">
        <v>25</v>
      </c>
      <c r="AN34" s="15" t="s">
        <v>25</v>
      </c>
      <c r="AO34" s="15" t="s">
        <v>25</v>
      </c>
      <c r="AP34" s="15" t="s">
        <v>25</v>
      </c>
      <c r="AQ34" s="15" t="s">
        <v>24</v>
      </c>
      <c r="AR34" s="15" t="s">
        <v>25</v>
      </c>
      <c r="AS34" s="15" t="s">
        <v>25</v>
      </c>
      <c r="AT34" s="15" t="s">
        <v>25</v>
      </c>
      <c r="AU34" s="15" t="s">
        <v>26</v>
      </c>
      <c r="AV34" s="15" t="s">
        <v>25</v>
      </c>
      <c r="AW34" s="15">
        <f t="shared" si="2"/>
        <v>20</v>
      </c>
      <c r="AX34" s="15">
        <f t="shared" si="3"/>
        <v>4</v>
      </c>
      <c r="AY34" s="15">
        <f t="shared" si="4"/>
        <v>0</v>
      </c>
      <c r="AZ34" s="15">
        <f t="shared" si="5"/>
        <v>0</v>
      </c>
      <c r="BA34" s="15">
        <f t="shared" si="6"/>
        <v>0</v>
      </c>
      <c r="BB34" s="15">
        <f t="shared" si="7"/>
        <v>0</v>
      </c>
      <c r="BC34" s="15">
        <f t="shared" si="8"/>
        <v>0</v>
      </c>
      <c r="BD34" s="15">
        <f t="shared" si="9"/>
        <v>0</v>
      </c>
      <c r="BE34" s="15">
        <f t="shared" si="10"/>
        <v>0</v>
      </c>
      <c r="BF34" s="38">
        <f t="shared" si="11"/>
        <v>0</v>
      </c>
      <c r="BG34" s="38">
        <f t="shared" si="12"/>
        <v>0</v>
      </c>
      <c r="BH34" s="15">
        <f t="shared" si="13"/>
        <v>4</v>
      </c>
      <c r="BI34" s="15">
        <f t="shared" si="14"/>
        <v>2</v>
      </c>
      <c r="BJ34" s="38">
        <f t="shared" si="15"/>
        <v>1</v>
      </c>
      <c r="BK34" s="15">
        <f t="shared" si="16"/>
        <v>0</v>
      </c>
      <c r="BL34" s="64">
        <f t="shared" si="28"/>
        <v>25</v>
      </c>
      <c r="BM34" s="66">
        <f t="shared" si="17"/>
        <v>4</v>
      </c>
      <c r="BN34" s="39">
        <f t="shared" si="18"/>
        <v>29</v>
      </c>
      <c r="BO34" s="39">
        <f t="shared" si="19"/>
        <v>0</v>
      </c>
      <c r="BP34" s="39">
        <f t="shared" si="1"/>
        <v>0</v>
      </c>
      <c r="BQ34" s="39">
        <f t="shared" si="20"/>
        <v>1</v>
      </c>
      <c r="BR34" s="19"/>
      <c r="BS34" s="19"/>
      <c r="BT34" s="40">
        <f t="shared" si="21"/>
        <v>-29</v>
      </c>
      <c r="BV34" s="17">
        <f t="shared" si="22"/>
        <v>0</v>
      </c>
      <c r="BW34" s="17">
        <f t="shared" si="23"/>
        <v>0</v>
      </c>
      <c r="BY34" s="17">
        <f t="shared" si="24"/>
        <v>0</v>
      </c>
      <c r="CB34" s="43">
        <f t="shared" si="25"/>
        <v>0.16666666666666696</v>
      </c>
      <c r="CC34" s="40">
        <f t="shared" si="26"/>
        <v>0</v>
      </c>
    </row>
    <row r="35" spans="1:81" s="17" customFormat="1" ht="21" customHeight="1" x14ac:dyDescent="0.25">
      <c r="A35" s="15">
        <f t="shared" si="27"/>
        <v>26</v>
      </c>
      <c r="B35" s="67" t="s">
        <v>119</v>
      </c>
      <c r="C35" s="46" t="s">
        <v>120</v>
      </c>
      <c r="D35" s="57"/>
      <c r="E35" s="19" t="s">
        <v>71</v>
      </c>
      <c r="F35" s="58"/>
      <c r="G35" s="15"/>
      <c r="H35" s="15" t="s">
        <v>27</v>
      </c>
      <c r="I35" s="15" t="s">
        <v>27</v>
      </c>
      <c r="J35" s="15" t="s">
        <v>27</v>
      </c>
      <c r="K35" s="15" t="s">
        <v>27</v>
      </c>
      <c r="L35" s="15" t="s">
        <v>27</v>
      </c>
      <c r="M35" s="15" t="s">
        <v>27</v>
      </c>
      <c r="N35" s="15" t="s">
        <v>24</v>
      </c>
      <c r="O35" s="15" t="s">
        <v>27</v>
      </c>
      <c r="P35" s="15" t="s">
        <v>28</v>
      </c>
      <c r="Q35" s="15" t="s">
        <v>28</v>
      </c>
      <c r="R35" s="15" t="s">
        <v>27</v>
      </c>
      <c r="S35" s="15" t="s">
        <v>24</v>
      </c>
      <c r="T35" s="15" t="s">
        <v>25</v>
      </c>
      <c r="U35" s="15" t="s">
        <v>25</v>
      </c>
      <c r="V35" s="15" t="s">
        <v>25</v>
      </c>
      <c r="W35" s="15" t="s">
        <v>24</v>
      </c>
      <c r="X35" s="15" t="s">
        <v>25</v>
      </c>
      <c r="Y35" s="15" t="s">
        <v>28</v>
      </c>
      <c r="Z35" s="15" t="s">
        <v>28</v>
      </c>
      <c r="AA35" s="15" t="s">
        <v>27</v>
      </c>
      <c r="AB35" s="15" t="s">
        <v>27</v>
      </c>
      <c r="AC35" s="16" t="s">
        <v>27</v>
      </c>
      <c r="AD35" s="15" t="s">
        <v>24</v>
      </c>
      <c r="AE35" s="15" t="s">
        <v>25</v>
      </c>
      <c r="AF35" s="15" t="s">
        <v>25</v>
      </c>
      <c r="AG35" s="15" t="s">
        <v>25</v>
      </c>
      <c r="AH35" s="15" t="s">
        <v>25</v>
      </c>
      <c r="AI35" s="15" t="s">
        <v>25</v>
      </c>
      <c r="AJ35" s="15" t="s">
        <v>25</v>
      </c>
      <c r="AK35" s="15" t="s">
        <v>24</v>
      </c>
      <c r="AL35" s="15" t="s">
        <v>27</v>
      </c>
      <c r="AM35" s="15" t="s">
        <v>27</v>
      </c>
      <c r="AN35" s="15" t="s">
        <v>28</v>
      </c>
      <c r="AO35" s="15" t="s">
        <v>27</v>
      </c>
      <c r="AP35" s="15" t="s">
        <v>27</v>
      </c>
      <c r="AQ35" s="15" t="s">
        <v>27</v>
      </c>
      <c r="AR35" s="15" t="s">
        <v>24</v>
      </c>
      <c r="AS35" s="15" t="s">
        <v>28</v>
      </c>
      <c r="AT35" s="15" t="s">
        <v>28</v>
      </c>
      <c r="AU35" s="15" t="s">
        <v>28</v>
      </c>
      <c r="AV35" s="15" t="s">
        <v>28</v>
      </c>
      <c r="AW35" s="15">
        <f t="shared" si="2"/>
        <v>10</v>
      </c>
      <c r="AX35" s="15">
        <f t="shared" si="3"/>
        <v>9</v>
      </c>
      <c r="AY35" s="15">
        <f t="shared" si="4"/>
        <v>7</v>
      </c>
      <c r="AZ35" s="15">
        <f t="shared" si="5"/>
        <v>0</v>
      </c>
      <c r="BA35" s="15">
        <f t="shared" si="6"/>
        <v>0</v>
      </c>
      <c r="BB35" s="15">
        <f t="shared" si="7"/>
        <v>0</v>
      </c>
      <c r="BC35" s="15">
        <f t="shared" si="8"/>
        <v>0</v>
      </c>
      <c r="BD35" s="15">
        <f t="shared" si="9"/>
        <v>0</v>
      </c>
      <c r="BE35" s="15">
        <f t="shared" si="10"/>
        <v>0</v>
      </c>
      <c r="BF35" s="38">
        <f t="shared" si="11"/>
        <v>0</v>
      </c>
      <c r="BG35" s="38">
        <f t="shared" si="12"/>
        <v>0</v>
      </c>
      <c r="BH35" s="15">
        <f t="shared" si="13"/>
        <v>5</v>
      </c>
      <c r="BI35" s="15">
        <f t="shared" si="14"/>
        <v>0</v>
      </c>
      <c r="BJ35" s="38">
        <f t="shared" si="15"/>
        <v>0</v>
      </c>
      <c r="BK35" s="15">
        <f t="shared" si="16"/>
        <v>0</v>
      </c>
      <c r="BL35" s="64">
        <f t="shared" si="28"/>
        <v>26</v>
      </c>
      <c r="BM35" s="66">
        <f t="shared" si="17"/>
        <v>5</v>
      </c>
      <c r="BN35" s="39">
        <f t="shared" si="18"/>
        <v>31</v>
      </c>
      <c r="BO35" s="39">
        <f t="shared" si="19"/>
        <v>0</v>
      </c>
      <c r="BP35" s="39">
        <f t="shared" si="1"/>
        <v>0</v>
      </c>
      <c r="BQ35" s="39">
        <f t="shared" si="20"/>
        <v>0</v>
      </c>
      <c r="BR35" s="19"/>
      <c r="BS35" s="19"/>
      <c r="BT35" s="40">
        <f t="shared" si="21"/>
        <v>-31</v>
      </c>
      <c r="BV35" s="17">
        <f t="shared" si="22"/>
        <v>0</v>
      </c>
      <c r="BW35" s="17">
        <f t="shared" si="23"/>
        <v>0</v>
      </c>
      <c r="BY35" s="17">
        <f t="shared" si="24"/>
        <v>0</v>
      </c>
      <c r="CB35" s="43">
        <f t="shared" si="25"/>
        <v>-0.66666666666666696</v>
      </c>
      <c r="CC35" s="40">
        <f t="shared" si="26"/>
        <v>0</v>
      </c>
    </row>
    <row r="36" spans="1:81" s="17" customFormat="1" ht="21" customHeight="1" x14ac:dyDescent="0.25">
      <c r="A36" s="15">
        <f t="shared" si="27"/>
        <v>27</v>
      </c>
      <c r="B36" s="67" t="s">
        <v>121</v>
      </c>
      <c r="C36" s="46" t="s">
        <v>122</v>
      </c>
      <c r="D36" s="57"/>
      <c r="E36" s="19" t="s">
        <v>71</v>
      </c>
      <c r="F36" s="58"/>
      <c r="G36" s="16"/>
      <c r="H36" s="15" t="s">
        <v>24</v>
      </c>
      <c r="I36" s="15" t="s">
        <v>25</v>
      </c>
      <c r="J36" s="15" t="s">
        <v>25</v>
      </c>
      <c r="K36" s="15" t="s">
        <v>25</v>
      </c>
      <c r="L36" s="15" t="s">
        <v>25</v>
      </c>
      <c r="M36" s="15" t="s">
        <v>25</v>
      </c>
      <c r="N36" s="15" t="s">
        <v>25</v>
      </c>
      <c r="O36" s="15" t="s">
        <v>24</v>
      </c>
      <c r="P36" s="15" t="s">
        <v>28</v>
      </c>
      <c r="Q36" s="15" t="s">
        <v>28</v>
      </c>
      <c r="R36" s="15" t="s">
        <v>28</v>
      </c>
      <c r="S36" s="15" t="s">
        <v>226</v>
      </c>
      <c r="T36" s="15" t="s">
        <v>28</v>
      </c>
      <c r="U36" s="15" t="s">
        <v>28</v>
      </c>
      <c r="V36" s="15" t="s">
        <v>28</v>
      </c>
      <c r="W36" s="16" t="s">
        <v>28</v>
      </c>
      <c r="X36" s="16" t="s">
        <v>24</v>
      </c>
      <c r="Y36" s="15" t="s">
        <v>25</v>
      </c>
      <c r="Z36" s="15" t="s">
        <v>25</v>
      </c>
      <c r="AA36" s="16" t="s">
        <v>25</v>
      </c>
      <c r="AB36" s="16" t="s">
        <v>25</v>
      </c>
      <c r="AC36" s="16" t="s">
        <v>25</v>
      </c>
      <c r="AD36" s="16" t="s">
        <v>25</v>
      </c>
      <c r="AE36" s="16" t="s">
        <v>24</v>
      </c>
      <c r="AF36" s="16" t="s">
        <v>27</v>
      </c>
      <c r="AG36" s="16" t="s">
        <v>27</v>
      </c>
      <c r="AH36" s="16" t="s">
        <v>27</v>
      </c>
      <c r="AI36" s="16" t="s">
        <v>27</v>
      </c>
      <c r="AJ36" s="16" t="s">
        <v>25</v>
      </c>
      <c r="AK36" s="16" t="s">
        <v>27</v>
      </c>
      <c r="AL36" s="16" t="s">
        <v>24</v>
      </c>
      <c r="AM36" s="16" t="s">
        <v>25</v>
      </c>
      <c r="AN36" s="16" t="s">
        <v>25</v>
      </c>
      <c r="AO36" s="16" t="s">
        <v>26</v>
      </c>
      <c r="AP36" s="16" t="s">
        <v>25</v>
      </c>
      <c r="AQ36" s="16" t="s">
        <v>28</v>
      </c>
      <c r="AR36" s="16" t="s">
        <v>28</v>
      </c>
      <c r="AS36" s="15" t="s">
        <v>24</v>
      </c>
      <c r="AT36" s="15" t="s">
        <v>28</v>
      </c>
      <c r="AU36" s="15" t="s">
        <v>28</v>
      </c>
      <c r="AV36" s="16" t="s">
        <v>28</v>
      </c>
      <c r="AW36" s="15">
        <f t="shared" si="2"/>
        <v>10</v>
      </c>
      <c r="AX36" s="15">
        <f t="shared" si="3"/>
        <v>5</v>
      </c>
      <c r="AY36" s="15">
        <f t="shared" si="4"/>
        <v>10</v>
      </c>
      <c r="AZ36" s="15">
        <f t="shared" si="5"/>
        <v>0</v>
      </c>
      <c r="BA36" s="15">
        <f t="shared" si="6"/>
        <v>0</v>
      </c>
      <c r="BB36" s="15">
        <f t="shared" si="7"/>
        <v>0</v>
      </c>
      <c r="BC36" s="15">
        <f t="shared" si="8"/>
        <v>0</v>
      </c>
      <c r="BD36" s="15">
        <f t="shared" si="9"/>
        <v>0</v>
      </c>
      <c r="BE36" s="15">
        <f t="shared" si="10"/>
        <v>0</v>
      </c>
      <c r="BF36" s="38">
        <f t="shared" si="11"/>
        <v>0</v>
      </c>
      <c r="BG36" s="38">
        <f t="shared" si="12"/>
        <v>0</v>
      </c>
      <c r="BH36" s="15">
        <f t="shared" si="13"/>
        <v>4</v>
      </c>
      <c r="BI36" s="15">
        <f t="shared" si="14"/>
        <v>1</v>
      </c>
      <c r="BJ36" s="38">
        <f t="shared" si="15"/>
        <v>1</v>
      </c>
      <c r="BK36" s="15">
        <f t="shared" si="16"/>
        <v>0</v>
      </c>
      <c r="BL36" s="64">
        <f t="shared" si="28"/>
        <v>26</v>
      </c>
      <c r="BM36" s="66">
        <f t="shared" si="17"/>
        <v>4</v>
      </c>
      <c r="BN36" s="39">
        <f t="shared" si="18"/>
        <v>30</v>
      </c>
      <c r="BO36" s="39">
        <f t="shared" si="19"/>
        <v>0</v>
      </c>
      <c r="BP36" s="39">
        <f t="shared" si="1"/>
        <v>0</v>
      </c>
      <c r="BQ36" s="39">
        <f t="shared" si="20"/>
        <v>1</v>
      </c>
      <c r="BR36" s="19"/>
      <c r="BS36" s="19"/>
      <c r="BT36" s="40">
        <f t="shared" si="21"/>
        <v>-30</v>
      </c>
      <c r="BV36" s="17">
        <f t="shared" si="22"/>
        <v>0</v>
      </c>
      <c r="BW36" s="17">
        <f t="shared" si="23"/>
        <v>0</v>
      </c>
      <c r="BY36" s="17">
        <f t="shared" si="24"/>
        <v>0</v>
      </c>
      <c r="CB36" s="43">
        <f t="shared" si="25"/>
        <v>0.33333333333333304</v>
      </c>
      <c r="CC36" s="40">
        <f t="shared" si="26"/>
        <v>0</v>
      </c>
    </row>
    <row r="37" spans="1:81" s="17" customFormat="1" ht="21" customHeight="1" x14ac:dyDescent="0.25">
      <c r="A37" s="15">
        <f t="shared" si="27"/>
        <v>28</v>
      </c>
      <c r="B37" s="67" t="s">
        <v>123</v>
      </c>
      <c r="C37" s="46" t="s">
        <v>124</v>
      </c>
      <c r="D37" s="57"/>
      <c r="E37" s="19" t="s">
        <v>71</v>
      </c>
      <c r="F37" s="58"/>
      <c r="G37" s="15"/>
      <c r="H37" s="15" t="s">
        <v>25</v>
      </c>
      <c r="I37" s="15" t="s">
        <v>24</v>
      </c>
      <c r="J37" s="15" t="s">
        <v>25</v>
      </c>
      <c r="K37" s="15" t="s">
        <v>25</v>
      </c>
      <c r="L37" s="15" t="s">
        <v>25</v>
      </c>
      <c r="M37" s="15" t="s">
        <v>25</v>
      </c>
      <c r="N37" s="15" t="s">
        <v>25</v>
      </c>
      <c r="O37" s="15" t="s">
        <v>25</v>
      </c>
      <c r="P37" s="15" t="s">
        <v>24</v>
      </c>
      <c r="Q37" s="15" t="s">
        <v>25</v>
      </c>
      <c r="R37" s="15" t="s">
        <v>24</v>
      </c>
      <c r="S37" s="15" t="s">
        <v>225</v>
      </c>
      <c r="T37" s="15" t="s">
        <v>25</v>
      </c>
      <c r="U37" s="15" t="s">
        <v>25</v>
      </c>
      <c r="V37" s="15" t="s">
        <v>25</v>
      </c>
      <c r="W37" s="17" t="s">
        <v>25</v>
      </c>
      <c r="X37" s="15" t="s">
        <v>25</v>
      </c>
      <c r="Y37" s="15" t="s">
        <v>24</v>
      </c>
      <c r="Z37" s="15" t="s">
        <v>28</v>
      </c>
      <c r="AA37" s="59" t="s">
        <v>28</v>
      </c>
      <c r="AB37" s="17" t="s">
        <v>27</v>
      </c>
      <c r="AC37" s="16" t="s">
        <v>28</v>
      </c>
      <c r="AD37" s="17" t="s">
        <v>28</v>
      </c>
      <c r="AE37" s="15" t="s">
        <v>28</v>
      </c>
      <c r="AF37" s="16" t="s">
        <v>24</v>
      </c>
      <c r="AG37" s="17" t="s">
        <v>27</v>
      </c>
      <c r="AH37" s="15" t="s">
        <v>27</v>
      </c>
      <c r="AI37" s="15" t="s">
        <v>25</v>
      </c>
      <c r="AJ37" s="17" t="s">
        <v>25</v>
      </c>
      <c r="AK37" s="17" t="s">
        <v>25</v>
      </c>
      <c r="AL37" s="15" t="s">
        <v>25</v>
      </c>
      <c r="AM37" s="15" t="s">
        <v>24</v>
      </c>
      <c r="AN37" s="15" t="s">
        <v>25</v>
      </c>
      <c r="AO37" s="17" t="s">
        <v>27</v>
      </c>
      <c r="AP37" s="17" t="s">
        <v>25</v>
      </c>
      <c r="AQ37" s="17" t="s">
        <v>25</v>
      </c>
      <c r="AR37" s="17" t="s">
        <v>25</v>
      </c>
      <c r="AS37" s="15" t="s">
        <v>25</v>
      </c>
      <c r="AT37" s="15" t="s">
        <v>24</v>
      </c>
      <c r="AU37" s="15" t="s">
        <v>25</v>
      </c>
      <c r="AV37" s="15" t="s">
        <v>26</v>
      </c>
      <c r="AW37" s="15">
        <f>COUNTIF(R37:AV37,"M")</f>
        <v>15</v>
      </c>
      <c r="AX37" s="15">
        <f>COUNTIF(R37:AV37,"E")</f>
        <v>4</v>
      </c>
      <c r="AY37" s="15">
        <f>COUNTIF(R37:AV37,"N")</f>
        <v>5</v>
      </c>
      <c r="AZ37" s="15">
        <f>COUNTIF(R37:AV37,"G")</f>
        <v>0</v>
      </c>
      <c r="BA37" s="15">
        <f>COUNTIF(R37:AV37,"C/O")*1</f>
        <v>0</v>
      </c>
      <c r="BB37" s="15">
        <f>COUNTIF(R37:AV37,"M+E")*1</f>
        <v>0</v>
      </c>
      <c r="BC37" s="15">
        <f>COUNTIF(R37:AV37,"M+N")*1</f>
        <v>0</v>
      </c>
      <c r="BD37" s="15">
        <f>COUNTIF(R37:AV37,"E+N")*1</f>
        <v>0</v>
      </c>
      <c r="BE37" s="15">
        <f>COUNTIF(R37:AV37,"N+M")*1</f>
        <v>0</v>
      </c>
      <c r="BF37" s="38">
        <f>COUNTIF(R37:AV37,"P/O")+COUNTIF(R37:AV37,"M/O")+COUNTIF(R37:AV37,"E/O")+COUNTIF(R37:AV37,"N/O")+COUNTIF(R37:AV37,"G/O")</f>
        <v>0</v>
      </c>
      <c r="BG37" s="38">
        <f>COUNTIF(R37:AV37,"DD/O")*2</f>
        <v>0</v>
      </c>
      <c r="BH37" s="15">
        <f>COUNTIF(R37:AV37,"O")</f>
        <v>5</v>
      </c>
      <c r="BI37" s="15">
        <f>COUNTIF(R37:AV37,"A")</f>
        <v>1</v>
      </c>
      <c r="BJ37" s="38">
        <f>COUNTIF(R37:AV37,"P/GH")+COUNTIF(R37:AV37,"M/GH")+COUNTIF(R37:AV37,"E/GH")+COUNTIF(R37:AV37,"N/GH")+COUNTIF(R37:AV37,"G/GH")</f>
        <v>1</v>
      </c>
      <c r="BK37" s="15">
        <f>COUNTIF(R37:AV37,"GH")*1</f>
        <v>0</v>
      </c>
      <c r="BL37" s="64">
        <f t="shared" si="28"/>
        <v>25</v>
      </c>
      <c r="BM37" s="66">
        <f t="shared" si="17"/>
        <v>5</v>
      </c>
      <c r="BN37" s="39">
        <f t="shared" si="18"/>
        <v>30</v>
      </c>
      <c r="BO37" s="39">
        <f t="shared" si="19"/>
        <v>0</v>
      </c>
      <c r="BP37" s="39">
        <f t="shared" si="1"/>
        <v>0</v>
      </c>
      <c r="BQ37" s="39">
        <f t="shared" si="20"/>
        <v>1</v>
      </c>
      <c r="BR37" s="19"/>
      <c r="BS37" s="19"/>
      <c r="BT37" s="40">
        <f t="shared" si="21"/>
        <v>-30</v>
      </c>
      <c r="BV37" s="17">
        <f t="shared" si="22"/>
        <v>0</v>
      </c>
      <c r="BW37" s="17">
        <f t="shared" si="23"/>
        <v>0</v>
      </c>
      <c r="BY37" s="17">
        <f t="shared" si="24"/>
        <v>0</v>
      </c>
      <c r="CB37" s="43">
        <f t="shared" si="25"/>
        <v>-0.83333333333333304</v>
      </c>
      <c r="CC37" s="40">
        <f t="shared" si="26"/>
        <v>0</v>
      </c>
    </row>
    <row r="38" spans="1:81" s="17" customFormat="1" ht="21" customHeight="1" x14ac:dyDescent="0.25">
      <c r="A38" s="15">
        <f t="shared" si="27"/>
        <v>29</v>
      </c>
      <c r="B38" s="67" t="s">
        <v>125</v>
      </c>
      <c r="C38" s="46" t="s">
        <v>30</v>
      </c>
      <c r="D38" s="57"/>
      <c r="E38" s="19" t="s">
        <v>71</v>
      </c>
      <c r="F38" s="58"/>
      <c r="G38" s="15"/>
      <c r="H38" s="15" t="s">
        <v>28</v>
      </c>
      <c r="I38" s="15" t="s">
        <v>28</v>
      </c>
      <c r="J38" s="15" t="s">
        <v>24</v>
      </c>
      <c r="K38" s="15" t="s">
        <v>25</v>
      </c>
      <c r="L38" s="15" t="s">
        <v>25</v>
      </c>
      <c r="M38" s="15" t="s">
        <v>25</v>
      </c>
      <c r="N38" s="15" t="s">
        <v>25</v>
      </c>
      <c r="O38" s="15" t="s">
        <v>25</v>
      </c>
      <c r="P38" s="15" t="s">
        <v>25</v>
      </c>
      <c r="Q38" s="15" t="s">
        <v>24</v>
      </c>
      <c r="R38" s="15" t="s">
        <v>25</v>
      </c>
      <c r="S38" s="15" t="s">
        <v>43</v>
      </c>
      <c r="T38" s="15" t="s">
        <v>25</v>
      </c>
      <c r="U38" s="15" t="s">
        <v>25</v>
      </c>
      <c r="V38" s="15" t="s">
        <v>24</v>
      </c>
      <c r="W38" s="15" t="s">
        <v>25</v>
      </c>
      <c r="X38" s="15" t="s">
        <v>25</v>
      </c>
      <c r="Y38" s="15" t="s">
        <v>25</v>
      </c>
      <c r="Z38" s="15" t="s">
        <v>24</v>
      </c>
      <c r="AA38" s="15" t="s">
        <v>27</v>
      </c>
      <c r="AB38" s="15" t="s">
        <v>27</v>
      </c>
      <c r="AC38" s="16" t="s">
        <v>27</v>
      </c>
      <c r="AD38" s="15" t="s">
        <v>27</v>
      </c>
      <c r="AE38" s="15" t="s">
        <v>27</v>
      </c>
      <c r="AF38" s="15" t="s">
        <v>27</v>
      </c>
      <c r="AG38" s="15" t="s">
        <v>24</v>
      </c>
      <c r="AH38" s="15" t="s">
        <v>28</v>
      </c>
      <c r="AI38" s="15" t="s">
        <v>28</v>
      </c>
      <c r="AJ38" s="15" t="s">
        <v>28</v>
      </c>
      <c r="AK38" s="15" t="s">
        <v>26</v>
      </c>
      <c r="AL38" s="15" t="s">
        <v>28</v>
      </c>
      <c r="AM38" s="15" t="s">
        <v>28</v>
      </c>
      <c r="AN38" s="15" t="s">
        <v>24</v>
      </c>
      <c r="AO38" s="15" t="s">
        <v>25</v>
      </c>
      <c r="AP38" s="15" t="s">
        <v>25</v>
      </c>
      <c r="AQ38" s="15" t="s">
        <v>26</v>
      </c>
      <c r="AR38" s="15" t="s">
        <v>26</v>
      </c>
      <c r="AS38" s="15" t="s">
        <v>25</v>
      </c>
      <c r="AT38" s="15" t="s">
        <v>25</v>
      </c>
      <c r="AU38" s="15" t="s">
        <v>26</v>
      </c>
      <c r="AV38" s="15" t="s">
        <v>27</v>
      </c>
      <c r="AW38" s="15">
        <f t="shared" si="2"/>
        <v>10</v>
      </c>
      <c r="AX38" s="15">
        <f t="shared" si="3"/>
        <v>7</v>
      </c>
      <c r="AY38" s="15">
        <f t="shared" si="4"/>
        <v>5</v>
      </c>
      <c r="AZ38" s="15">
        <f t="shared" si="5"/>
        <v>0</v>
      </c>
      <c r="BA38" s="15">
        <f t="shared" si="6"/>
        <v>0</v>
      </c>
      <c r="BB38" s="15">
        <f t="shared" si="7"/>
        <v>0</v>
      </c>
      <c r="BC38" s="15">
        <f t="shared" si="8"/>
        <v>0</v>
      </c>
      <c r="BD38" s="15">
        <f t="shared" si="9"/>
        <v>0</v>
      </c>
      <c r="BE38" s="15">
        <f t="shared" si="10"/>
        <v>0</v>
      </c>
      <c r="BF38" s="38">
        <f t="shared" si="11"/>
        <v>0</v>
      </c>
      <c r="BG38" s="38">
        <f t="shared" si="12"/>
        <v>0</v>
      </c>
      <c r="BH38" s="15">
        <f t="shared" si="13"/>
        <v>4</v>
      </c>
      <c r="BI38" s="15">
        <f t="shared" si="14"/>
        <v>4</v>
      </c>
      <c r="BJ38" s="38">
        <f t="shared" si="15"/>
        <v>0</v>
      </c>
      <c r="BK38" s="15">
        <f t="shared" si="16"/>
        <v>1</v>
      </c>
      <c r="BL38" s="64">
        <f t="shared" si="28"/>
        <v>22</v>
      </c>
      <c r="BM38" s="66">
        <f t="shared" si="17"/>
        <v>5</v>
      </c>
      <c r="BN38" s="39">
        <f t="shared" si="18"/>
        <v>27</v>
      </c>
      <c r="BO38" s="39">
        <f t="shared" si="19"/>
        <v>0</v>
      </c>
      <c r="BP38" s="39">
        <f t="shared" si="1"/>
        <v>0</v>
      </c>
      <c r="BQ38" s="39">
        <f t="shared" si="20"/>
        <v>0</v>
      </c>
      <c r="BR38" s="19"/>
      <c r="BS38" s="19"/>
      <c r="BT38" s="40">
        <f t="shared" si="21"/>
        <v>-27</v>
      </c>
      <c r="BV38" s="17">
        <f t="shared" si="22"/>
        <v>0</v>
      </c>
      <c r="BW38" s="17">
        <f t="shared" si="23"/>
        <v>0</v>
      </c>
      <c r="BY38" s="17">
        <f t="shared" si="24"/>
        <v>0</v>
      </c>
      <c r="CB38" s="43">
        <f t="shared" si="25"/>
        <v>-1.3333333333333335</v>
      </c>
      <c r="CC38" s="40">
        <f t="shared" si="26"/>
        <v>1</v>
      </c>
    </row>
    <row r="39" spans="1:81" s="17" customFormat="1" ht="21" customHeight="1" x14ac:dyDescent="0.25">
      <c r="A39" s="15">
        <f t="shared" si="27"/>
        <v>30</v>
      </c>
      <c r="B39" s="67" t="s">
        <v>126</v>
      </c>
      <c r="C39" s="46" t="s">
        <v>127</v>
      </c>
      <c r="D39" s="57"/>
      <c r="E39" s="19" t="s">
        <v>71</v>
      </c>
      <c r="F39" s="58"/>
      <c r="G39" s="15"/>
      <c r="H39" s="15" t="s">
        <v>26</v>
      </c>
      <c r="I39" s="15" t="s">
        <v>25</v>
      </c>
      <c r="J39" s="15" t="s">
        <v>25</v>
      </c>
      <c r="K39" s="15" t="s">
        <v>24</v>
      </c>
      <c r="L39" s="15" t="s">
        <v>28</v>
      </c>
      <c r="M39" s="15" t="s">
        <v>28</v>
      </c>
      <c r="N39" s="15" t="s">
        <v>28</v>
      </c>
      <c r="O39" s="15" t="s">
        <v>28</v>
      </c>
      <c r="P39" s="15" t="s">
        <v>28</v>
      </c>
      <c r="Q39" s="15" t="s">
        <v>28</v>
      </c>
      <c r="R39" s="15" t="s">
        <v>27</v>
      </c>
      <c r="S39" s="15" t="s">
        <v>225</v>
      </c>
      <c r="T39" s="15" t="s">
        <v>24</v>
      </c>
      <c r="U39" s="15" t="s">
        <v>27</v>
      </c>
      <c r="V39" s="15" t="s">
        <v>27</v>
      </c>
      <c r="W39" s="15" t="s">
        <v>27</v>
      </c>
      <c r="X39" s="15" t="s">
        <v>27</v>
      </c>
      <c r="Y39" s="15" t="s">
        <v>27</v>
      </c>
      <c r="Z39" s="15" t="s">
        <v>27</v>
      </c>
      <c r="AA39" s="15" t="s">
        <v>24</v>
      </c>
      <c r="AB39" s="15" t="s">
        <v>25</v>
      </c>
      <c r="AC39" s="16" t="s">
        <v>25</v>
      </c>
      <c r="AD39" s="15" t="s">
        <v>25</v>
      </c>
      <c r="AE39" s="15" t="s">
        <v>25</v>
      </c>
      <c r="AF39" s="15" t="s">
        <v>25</v>
      </c>
      <c r="AG39" s="15" t="s">
        <v>25</v>
      </c>
      <c r="AH39" s="15" t="s">
        <v>24</v>
      </c>
      <c r="AI39" s="15" t="s">
        <v>27</v>
      </c>
      <c r="AJ39" s="15" t="s">
        <v>27</v>
      </c>
      <c r="AK39" s="15" t="s">
        <v>25</v>
      </c>
      <c r="AL39" s="15" t="s">
        <v>26</v>
      </c>
      <c r="AM39" s="15" t="s">
        <v>25</v>
      </c>
      <c r="AN39" s="15" t="s">
        <v>25</v>
      </c>
      <c r="AO39" s="15" t="s">
        <v>24</v>
      </c>
      <c r="AP39" s="15" t="s">
        <v>28</v>
      </c>
      <c r="AQ39" s="15" t="s">
        <v>28</v>
      </c>
      <c r="AR39" s="15" t="s">
        <v>28</v>
      </c>
      <c r="AS39" s="15" t="s">
        <v>28</v>
      </c>
      <c r="AT39" s="15" t="s">
        <v>26</v>
      </c>
      <c r="AU39" s="15" t="s">
        <v>26</v>
      </c>
      <c r="AV39" s="15" t="s">
        <v>26</v>
      </c>
      <c r="AW39" s="15">
        <f t="shared" si="2"/>
        <v>9</v>
      </c>
      <c r="AX39" s="15">
        <f t="shared" si="3"/>
        <v>9</v>
      </c>
      <c r="AY39" s="15">
        <f t="shared" si="4"/>
        <v>4</v>
      </c>
      <c r="AZ39" s="15">
        <f t="shared" si="5"/>
        <v>0</v>
      </c>
      <c r="BA39" s="15">
        <f t="shared" si="6"/>
        <v>0</v>
      </c>
      <c r="BB39" s="15">
        <f t="shared" si="7"/>
        <v>0</v>
      </c>
      <c r="BC39" s="15">
        <f t="shared" si="8"/>
        <v>0</v>
      </c>
      <c r="BD39" s="15">
        <f t="shared" si="9"/>
        <v>0</v>
      </c>
      <c r="BE39" s="15">
        <f t="shared" si="10"/>
        <v>0</v>
      </c>
      <c r="BF39" s="38">
        <f t="shared" si="11"/>
        <v>0</v>
      </c>
      <c r="BG39" s="38">
        <f t="shared" si="12"/>
        <v>0</v>
      </c>
      <c r="BH39" s="15">
        <f t="shared" si="13"/>
        <v>4</v>
      </c>
      <c r="BI39" s="15">
        <f t="shared" si="14"/>
        <v>4</v>
      </c>
      <c r="BJ39" s="38">
        <f t="shared" si="15"/>
        <v>1</v>
      </c>
      <c r="BK39" s="15">
        <f t="shared" si="16"/>
        <v>0</v>
      </c>
      <c r="BL39" s="64">
        <f t="shared" si="28"/>
        <v>23</v>
      </c>
      <c r="BM39" s="66">
        <f t="shared" si="17"/>
        <v>4</v>
      </c>
      <c r="BN39" s="39">
        <f t="shared" si="18"/>
        <v>27</v>
      </c>
      <c r="BO39" s="39">
        <f t="shared" si="19"/>
        <v>0</v>
      </c>
      <c r="BP39" s="39">
        <f t="shared" si="1"/>
        <v>0</v>
      </c>
      <c r="BQ39" s="39">
        <f t="shared" si="20"/>
        <v>1</v>
      </c>
      <c r="BR39" s="19"/>
      <c r="BS39" s="19"/>
      <c r="BT39" s="40">
        <f t="shared" si="21"/>
        <v>-27</v>
      </c>
      <c r="BV39" s="17">
        <f t="shared" si="22"/>
        <v>0</v>
      </c>
      <c r="BW39" s="17">
        <f t="shared" si="23"/>
        <v>0</v>
      </c>
      <c r="BY39" s="17">
        <f t="shared" si="24"/>
        <v>0</v>
      </c>
      <c r="CB39" s="43">
        <f t="shared" si="25"/>
        <v>-0.16666666666666652</v>
      </c>
      <c r="CC39" s="40">
        <f t="shared" si="26"/>
        <v>0</v>
      </c>
    </row>
    <row r="40" spans="1:81" s="17" customFormat="1" ht="21" customHeight="1" x14ac:dyDescent="0.25">
      <c r="A40" s="15">
        <f t="shared" si="27"/>
        <v>31</v>
      </c>
      <c r="B40" s="67" t="s">
        <v>128</v>
      </c>
      <c r="C40" s="46" t="s">
        <v>129</v>
      </c>
      <c r="D40" s="57"/>
      <c r="E40" s="19" t="s">
        <v>71</v>
      </c>
      <c r="F40" s="58"/>
      <c r="G40" s="15"/>
      <c r="H40" s="15" t="s">
        <v>26</v>
      </c>
      <c r="I40" s="15" t="s">
        <v>25</v>
      </c>
      <c r="J40" s="15" t="s">
        <v>25</v>
      </c>
      <c r="K40" s="15" t="s">
        <v>25</v>
      </c>
      <c r="L40" s="15" t="s">
        <v>24</v>
      </c>
      <c r="M40" s="15" t="s">
        <v>27</v>
      </c>
      <c r="N40" s="15" t="s">
        <v>27</v>
      </c>
      <c r="O40" s="15" t="s">
        <v>27</v>
      </c>
      <c r="P40" s="15" t="s">
        <v>25</v>
      </c>
      <c r="Q40" s="15" t="s">
        <v>25</v>
      </c>
      <c r="R40" s="15" t="s">
        <v>25</v>
      </c>
      <c r="S40" s="15" t="s">
        <v>225</v>
      </c>
      <c r="T40" s="15" t="s">
        <v>25</v>
      </c>
      <c r="U40" s="15" t="s">
        <v>24</v>
      </c>
      <c r="V40" s="15" t="s">
        <v>28</v>
      </c>
      <c r="W40" s="15" t="s">
        <v>28</v>
      </c>
      <c r="X40" s="15" t="s">
        <v>26</v>
      </c>
      <c r="Y40" s="15" t="s">
        <v>28</v>
      </c>
      <c r="Z40" s="15" t="s">
        <v>26</v>
      </c>
      <c r="AA40" s="15" t="s">
        <v>28</v>
      </c>
      <c r="AB40" s="15" t="s">
        <v>24</v>
      </c>
      <c r="AC40" s="16" t="s">
        <v>27</v>
      </c>
      <c r="AD40" s="15" t="s">
        <v>28</v>
      </c>
      <c r="AE40" s="15" t="s">
        <v>26</v>
      </c>
      <c r="AF40" s="15" t="s">
        <v>28</v>
      </c>
      <c r="AG40" s="15" t="s">
        <v>28</v>
      </c>
      <c r="AH40" s="15" t="s">
        <v>28</v>
      </c>
      <c r="AI40" s="15" t="s">
        <v>24</v>
      </c>
      <c r="AJ40" s="15" t="s">
        <v>26</v>
      </c>
      <c r="AK40" s="15" t="s">
        <v>25</v>
      </c>
      <c r="AL40" s="15" t="s">
        <v>26</v>
      </c>
      <c r="AM40" s="15" t="s">
        <v>28</v>
      </c>
      <c r="AN40" s="15" t="s">
        <v>26</v>
      </c>
      <c r="AO40" s="15" t="s">
        <v>25</v>
      </c>
      <c r="AP40" s="15" t="s">
        <v>26</v>
      </c>
      <c r="AQ40" s="15" t="s">
        <v>27</v>
      </c>
      <c r="AR40" s="15" t="s">
        <v>28</v>
      </c>
      <c r="AS40" s="15" t="s">
        <v>24</v>
      </c>
      <c r="AT40" s="15" t="s">
        <v>27</v>
      </c>
      <c r="AU40" s="15" t="s">
        <v>27</v>
      </c>
      <c r="AV40" s="15" t="s">
        <v>25</v>
      </c>
      <c r="AW40" s="15">
        <f t="shared" si="2"/>
        <v>5</v>
      </c>
      <c r="AX40" s="15">
        <f t="shared" si="3"/>
        <v>4</v>
      </c>
      <c r="AY40" s="15">
        <f t="shared" si="4"/>
        <v>10</v>
      </c>
      <c r="AZ40" s="15">
        <f t="shared" si="5"/>
        <v>0</v>
      </c>
      <c r="BA40" s="15">
        <f t="shared" si="6"/>
        <v>0</v>
      </c>
      <c r="BB40" s="15">
        <f t="shared" si="7"/>
        <v>0</v>
      </c>
      <c r="BC40" s="15">
        <f t="shared" si="8"/>
        <v>0</v>
      </c>
      <c r="BD40" s="15">
        <f t="shared" si="9"/>
        <v>0</v>
      </c>
      <c r="BE40" s="15">
        <f t="shared" si="10"/>
        <v>0</v>
      </c>
      <c r="BF40" s="38">
        <f t="shared" si="11"/>
        <v>0</v>
      </c>
      <c r="BG40" s="38">
        <f t="shared" si="12"/>
        <v>0</v>
      </c>
      <c r="BH40" s="15">
        <f t="shared" si="13"/>
        <v>4</v>
      </c>
      <c r="BI40" s="15">
        <f t="shared" si="14"/>
        <v>7</v>
      </c>
      <c r="BJ40" s="38">
        <f t="shared" si="15"/>
        <v>1</v>
      </c>
      <c r="BK40" s="15">
        <f t="shared" si="16"/>
        <v>0</v>
      </c>
      <c r="BL40" s="64">
        <f t="shared" si="28"/>
        <v>20</v>
      </c>
      <c r="BM40" s="66">
        <f t="shared" si="17"/>
        <v>4</v>
      </c>
      <c r="BN40" s="39">
        <f t="shared" si="18"/>
        <v>24</v>
      </c>
      <c r="BO40" s="39">
        <f t="shared" si="19"/>
        <v>0</v>
      </c>
      <c r="BP40" s="39">
        <f t="shared" si="1"/>
        <v>0</v>
      </c>
      <c r="BQ40" s="39">
        <f t="shared" si="20"/>
        <v>1</v>
      </c>
      <c r="BR40" s="19"/>
      <c r="BS40" s="19"/>
      <c r="BT40" s="40">
        <f t="shared" si="21"/>
        <v>-24</v>
      </c>
      <c r="BV40" s="17">
        <f t="shared" si="22"/>
        <v>0</v>
      </c>
      <c r="BW40" s="17">
        <f t="shared" si="23"/>
        <v>0</v>
      </c>
      <c r="BY40" s="17">
        <f t="shared" si="24"/>
        <v>0</v>
      </c>
      <c r="CB40" s="43">
        <f t="shared" si="25"/>
        <v>-0.66666666666666652</v>
      </c>
      <c r="CC40" s="40">
        <f t="shared" si="26"/>
        <v>0</v>
      </c>
    </row>
    <row r="41" spans="1:81" s="17" customFormat="1" ht="21" customHeight="1" x14ac:dyDescent="0.25">
      <c r="A41" s="15">
        <f t="shared" si="27"/>
        <v>32</v>
      </c>
      <c r="B41" s="67" t="s">
        <v>130</v>
      </c>
      <c r="C41" s="46" t="s">
        <v>116</v>
      </c>
      <c r="D41" s="57"/>
      <c r="E41" s="19" t="s">
        <v>71</v>
      </c>
      <c r="F41" s="58"/>
      <c r="G41" s="15"/>
      <c r="H41" s="15" t="s">
        <v>25</v>
      </c>
      <c r="I41" s="15" t="s">
        <v>25</v>
      </c>
      <c r="J41" s="15" t="s">
        <v>25</v>
      </c>
      <c r="K41" s="15" t="s">
        <v>25</v>
      </c>
      <c r="L41" s="15" t="s">
        <v>25</v>
      </c>
      <c r="M41" s="15" t="s">
        <v>24</v>
      </c>
      <c r="N41" s="15" t="s">
        <v>27</v>
      </c>
      <c r="O41" s="15" t="s">
        <v>27</v>
      </c>
      <c r="P41" s="15" t="s">
        <v>28</v>
      </c>
      <c r="Q41" s="15" t="s">
        <v>28</v>
      </c>
      <c r="R41" s="15" t="s">
        <v>24</v>
      </c>
      <c r="S41" s="15" t="s">
        <v>225</v>
      </c>
      <c r="T41" s="15" t="s">
        <v>25</v>
      </c>
      <c r="U41" s="15" t="s">
        <v>25</v>
      </c>
      <c r="V41" s="15" t="s">
        <v>24</v>
      </c>
      <c r="W41" s="15" t="s">
        <v>27</v>
      </c>
      <c r="X41" s="15" t="s">
        <v>27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24</v>
      </c>
      <c r="AD41" s="15" t="s">
        <v>28</v>
      </c>
      <c r="AE41" s="15" t="s">
        <v>28</v>
      </c>
      <c r="AF41" s="15" t="s">
        <v>28</v>
      </c>
      <c r="AG41" s="15" t="s">
        <v>28</v>
      </c>
      <c r="AH41" s="15" t="s">
        <v>26</v>
      </c>
      <c r="AI41" s="15" t="s">
        <v>28</v>
      </c>
      <c r="AJ41" s="15" t="s">
        <v>24</v>
      </c>
      <c r="AK41" s="15" t="s">
        <v>25</v>
      </c>
      <c r="AL41" s="15" t="s">
        <v>25</v>
      </c>
      <c r="AM41" s="15" t="s">
        <v>25</v>
      </c>
      <c r="AN41" s="15" t="s">
        <v>25</v>
      </c>
      <c r="AO41" s="15" t="s">
        <v>25</v>
      </c>
      <c r="AP41" s="15" t="s">
        <v>25</v>
      </c>
      <c r="AQ41" s="15" t="s">
        <v>24</v>
      </c>
      <c r="AR41" s="15" t="s">
        <v>28</v>
      </c>
      <c r="AS41" s="15" t="s">
        <v>27</v>
      </c>
      <c r="AT41" s="15" t="s">
        <v>27</v>
      </c>
      <c r="AU41" s="15" t="s">
        <v>28</v>
      </c>
      <c r="AV41" s="15" t="s">
        <v>27</v>
      </c>
      <c r="AW41" s="15">
        <f t="shared" si="2"/>
        <v>8</v>
      </c>
      <c r="AX41" s="15">
        <f t="shared" si="3"/>
        <v>9</v>
      </c>
      <c r="AY41" s="15">
        <f t="shared" si="4"/>
        <v>7</v>
      </c>
      <c r="AZ41" s="15">
        <f t="shared" si="5"/>
        <v>0</v>
      </c>
      <c r="BA41" s="15">
        <f t="shared" si="6"/>
        <v>0</v>
      </c>
      <c r="BB41" s="15">
        <f t="shared" si="7"/>
        <v>0</v>
      </c>
      <c r="BC41" s="15">
        <f t="shared" si="8"/>
        <v>0</v>
      </c>
      <c r="BD41" s="15">
        <f t="shared" si="9"/>
        <v>0</v>
      </c>
      <c r="BE41" s="15">
        <f t="shared" si="10"/>
        <v>0</v>
      </c>
      <c r="BF41" s="38">
        <f t="shared" si="11"/>
        <v>0</v>
      </c>
      <c r="BG41" s="38">
        <f t="shared" si="12"/>
        <v>0</v>
      </c>
      <c r="BH41" s="15">
        <f t="shared" si="13"/>
        <v>5</v>
      </c>
      <c r="BI41" s="15">
        <f t="shared" si="14"/>
        <v>1</v>
      </c>
      <c r="BJ41" s="38">
        <f t="shared" si="15"/>
        <v>1</v>
      </c>
      <c r="BK41" s="15">
        <f t="shared" si="16"/>
        <v>0</v>
      </c>
      <c r="BL41" s="64">
        <f t="shared" si="28"/>
        <v>25</v>
      </c>
      <c r="BM41" s="66">
        <f t="shared" si="17"/>
        <v>5</v>
      </c>
      <c r="BN41" s="39">
        <f t="shared" si="18"/>
        <v>30</v>
      </c>
      <c r="BO41" s="39">
        <f t="shared" si="19"/>
        <v>0</v>
      </c>
      <c r="BP41" s="39">
        <f t="shared" si="1"/>
        <v>0</v>
      </c>
      <c r="BQ41" s="39">
        <f t="shared" si="20"/>
        <v>1</v>
      </c>
      <c r="BR41" s="19"/>
      <c r="BS41" s="19"/>
      <c r="BT41" s="40">
        <f t="shared" si="21"/>
        <v>-30</v>
      </c>
      <c r="BV41" s="17">
        <f t="shared" si="22"/>
        <v>0</v>
      </c>
      <c r="BW41" s="17">
        <f t="shared" si="23"/>
        <v>0</v>
      </c>
      <c r="BY41" s="17">
        <f t="shared" si="24"/>
        <v>0</v>
      </c>
      <c r="CB41" s="43">
        <f t="shared" si="25"/>
        <v>-0.83333333333333304</v>
      </c>
      <c r="CC41" s="40">
        <f t="shared" si="26"/>
        <v>0</v>
      </c>
    </row>
    <row r="42" spans="1:81" s="17" customFormat="1" ht="21" customHeight="1" x14ac:dyDescent="0.25">
      <c r="A42" s="15">
        <f t="shared" si="27"/>
        <v>33</v>
      </c>
      <c r="B42" s="67" t="s">
        <v>131</v>
      </c>
      <c r="C42" s="47" t="s">
        <v>132</v>
      </c>
      <c r="D42" s="57"/>
      <c r="E42" s="19" t="s">
        <v>71</v>
      </c>
      <c r="F42" s="58"/>
      <c r="G42" s="15"/>
      <c r="H42" s="15" t="s">
        <v>28</v>
      </c>
      <c r="I42" s="15" t="s">
        <v>28</v>
      </c>
      <c r="J42" s="15" t="s">
        <v>28</v>
      </c>
      <c r="K42" s="15" t="s">
        <v>28</v>
      </c>
      <c r="L42" s="15" t="s">
        <v>28</v>
      </c>
      <c r="M42" s="15" t="s">
        <v>28</v>
      </c>
      <c r="N42" s="15" t="s">
        <v>24</v>
      </c>
      <c r="O42" s="15" t="s">
        <v>25</v>
      </c>
      <c r="P42" s="15" t="s">
        <v>25</v>
      </c>
      <c r="Q42" s="15" t="s">
        <v>25</v>
      </c>
      <c r="R42" s="15" t="s">
        <v>25</v>
      </c>
      <c r="S42" s="15" t="s">
        <v>225</v>
      </c>
      <c r="T42" s="15" t="s">
        <v>25</v>
      </c>
      <c r="U42" s="15" t="s">
        <v>25</v>
      </c>
      <c r="V42" s="15" t="s">
        <v>25</v>
      </c>
      <c r="W42" s="15" t="s">
        <v>24</v>
      </c>
      <c r="X42" s="15" t="s">
        <v>26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24</v>
      </c>
      <c r="AE42" s="15" t="s">
        <v>25</v>
      </c>
      <c r="AF42" s="15" t="s">
        <v>26</v>
      </c>
      <c r="AG42" s="15" t="s">
        <v>25</v>
      </c>
      <c r="AH42" s="15" t="s">
        <v>25</v>
      </c>
      <c r="AI42" s="15" t="s">
        <v>25</v>
      </c>
      <c r="AJ42" s="15" t="s">
        <v>25</v>
      </c>
      <c r="AK42" s="15" t="s">
        <v>24</v>
      </c>
      <c r="AL42" s="15" t="s">
        <v>28</v>
      </c>
      <c r="AM42" s="15" t="s">
        <v>28</v>
      </c>
      <c r="AN42" s="15" t="s">
        <v>28</v>
      </c>
      <c r="AO42" s="15" t="s">
        <v>28</v>
      </c>
      <c r="AP42" s="15" t="s">
        <v>28</v>
      </c>
      <c r="AQ42" s="15" t="s">
        <v>28</v>
      </c>
      <c r="AR42" s="15" t="s">
        <v>24</v>
      </c>
      <c r="AS42" s="15" t="s">
        <v>25</v>
      </c>
      <c r="AT42" s="15" t="s">
        <v>25</v>
      </c>
      <c r="AU42" s="15" t="s">
        <v>25</v>
      </c>
      <c r="AV42" s="15" t="s">
        <v>28</v>
      </c>
      <c r="AW42" s="15">
        <f t="shared" si="2"/>
        <v>12</v>
      </c>
      <c r="AX42" s="15">
        <f t="shared" si="3"/>
        <v>5</v>
      </c>
      <c r="AY42" s="15">
        <f t="shared" si="4"/>
        <v>7</v>
      </c>
      <c r="AZ42" s="15">
        <f t="shared" si="5"/>
        <v>0</v>
      </c>
      <c r="BA42" s="15">
        <f t="shared" si="6"/>
        <v>0</v>
      </c>
      <c r="BB42" s="15">
        <f t="shared" si="7"/>
        <v>0</v>
      </c>
      <c r="BC42" s="15">
        <f t="shared" si="8"/>
        <v>0</v>
      </c>
      <c r="BD42" s="15">
        <f t="shared" si="9"/>
        <v>0</v>
      </c>
      <c r="BE42" s="15">
        <f t="shared" si="10"/>
        <v>0</v>
      </c>
      <c r="BF42" s="38">
        <f t="shared" si="11"/>
        <v>0</v>
      </c>
      <c r="BG42" s="38">
        <f t="shared" si="12"/>
        <v>0</v>
      </c>
      <c r="BH42" s="15">
        <f t="shared" si="13"/>
        <v>4</v>
      </c>
      <c r="BI42" s="15">
        <f t="shared" si="14"/>
        <v>2</v>
      </c>
      <c r="BJ42" s="38">
        <f t="shared" si="15"/>
        <v>1</v>
      </c>
      <c r="BK42" s="15">
        <f t="shared" si="16"/>
        <v>0</v>
      </c>
      <c r="BL42" s="64">
        <f t="shared" si="28"/>
        <v>25</v>
      </c>
      <c r="BM42" s="66">
        <f t="shared" si="17"/>
        <v>4</v>
      </c>
      <c r="BN42" s="39">
        <f t="shared" si="18"/>
        <v>29</v>
      </c>
      <c r="BO42" s="39">
        <f t="shared" si="19"/>
        <v>0</v>
      </c>
      <c r="BP42" s="39">
        <f t="shared" si="1"/>
        <v>0</v>
      </c>
      <c r="BQ42" s="39">
        <f t="shared" si="20"/>
        <v>1</v>
      </c>
      <c r="BR42" s="19"/>
      <c r="BS42" s="19"/>
      <c r="BT42" s="40">
        <f t="shared" si="21"/>
        <v>-29</v>
      </c>
      <c r="BV42" s="17">
        <f t="shared" si="22"/>
        <v>0</v>
      </c>
      <c r="BW42" s="17">
        <f t="shared" si="23"/>
        <v>0</v>
      </c>
      <c r="BY42" s="17">
        <f t="shared" si="24"/>
        <v>0</v>
      </c>
      <c r="CB42" s="43">
        <f t="shared" si="25"/>
        <v>0.16666666666666696</v>
      </c>
      <c r="CC42" s="40">
        <f t="shared" si="26"/>
        <v>0</v>
      </c>
    </row>
    <row r="43" spans="1:81" s="17" customFormat="1" ht="21" customHeight="1" x14ac:dyDescent="0.25">
      <c r="A43" s="15">
        <f t="shared" si="27"/>
        <v>34</v>
      </c>
      <c r="B43" s="67" t="s">
        <v>133</v>
      </c>
      <c r="C43" s="47" t="s">
        <v>134</v>
      </c>
      <c r="D43" s="57"/>
      <c r="E43" s="19" t="s">
        <v>71</v>
      </c>
      <c r="F43" s="58"/>
      <c r="G43" s="15"/>
      <c r="H43" s="15" t="s">
        <v>24</v>
      </c>
      <c r="I43" s="15" t="s">
        <v>25</v>
      </c>
      <c r="J43" s="15" t="s">
        <v>25</v>
      </c>
      <c r="K43" s="15" t="s">
        <v>25</v>
      </c>
      <c r="L43" s="15" t="s">
        <v>25</v>
      </c>
      <c r="M43" s="15" t="s">
        <v>25</v>
      </c>
      <c r="N43" s="15" t="s">
        <v>25</v>
      </c>
      <c r="O43" s="15" t="s">
        <v>24</v>
      </c>
      <c r="P43" s="15" t="s">
        <v>27</v>
      </c>
      <c r="Q43" s="15" t="s">
        <v>27</v>
      </c>
      <c r="R43" s="15" t="s">
        <v>28</v>
      </c>
      <c r="S43" s="15" t="s">
        <v>226</v>
      </c>
      <c r="T43" s="15" t="s">
        <v>28</v>
      </c>
      <c r="U43" s="15" t="s">
        <v>28</v>
      </c>
      <c r="V43" s="15" t="s">
        <v>28</v>
      </c>
      <c r="W43" s="15" t="s">
        <v>28</v>
      </c>
      <c r="X43" s="15" t="s">
        <v>24</v>
      </c>
      <c r="Y43" s="15" t="s">
        <v>25</v>
      </c>
      <c r="Z43" s="15" t="s">
        <v>25</v>
      </c>
      <c r="AA43" s="15" t="s">
        <v>27</v>
      </c>
      <c r="AB43" s="15" t="s">
        <v>25</v>
      </c>
      <c r="AC43" s="16" t="s">
        <v>25</v>
      </c>
      <c r="AD43" s="15" t="s">
        <v>25</v>
      </c>
      <c r="AE43" s="15" t="s">
        <v>24</v>
      </c>
      <c r="AF43" s="15" t="s">
        <v>27</v>
      </c>
      <c r="AG43" s="15" t="s">
        <v>27</v>
      </c>
      <c r="AH43" s="15" t="s">
        <v>25</v>
      </c>
      <c r="AI43" s="15" t="s">
        <v>25</v>
      </c>
      <c r="AJ43" s="15" t="s">
        <v>26</v>
      </c>
      <c r="AK43" s="15" t="s">
        <v>25</v>
      </c>
      <c r="AL43" s="15" t="s">
        <v>24</v>
      </c>
      <c r="AM43" s="15" t="s">
        <v>25</v>
      </c>
      <c r="AN43" s="15" t="s">
        <v>25</v>
      </c>
      <c r="AO43" s="15" t="s">
        <v>25</v>
      </c>
      <c r="AP43" s="15" t="s">
        <v>25</v>
      </c>
      <c r="AQ43" s="15" t="s">
        <v>25</v>
      </c>
      <c r="AR43" s="15" t="s">
        <v>25</v>
      </c>
      <c r="AS43" s="15" t="s">
        <v>24</v>
      </c>
      <c r="AT43" s="15" t="s">
        <v>27</v>
      </c>
      <c r="AU43" s="15" t="s">
        <v>25</v>
      </c>
      <c r="AV43" s="15" t="s">
        <v>28</v>
      </c>
      <c r="AW43" s="15">
        <f t="shared" si="2"/>
        <v>15</v>
      </c>
      <c r="AX43" s="15">
        <f t="shared" si="3"/>
        <v>4</v>
      </c>
      <c r="AY43" s="15">
        <f t="shared" si="4"/>
        <v>6</v>
      </c>
      <c r="AZ43" s="15">
        <f t="shared" si="5"/>
        <v>0</v>
      </c>
      <c r="BA43" s="15">
        <f t="shared" si="6"/>
        <v>0</v>
      </c>
      <c r="BB43" s="15">
        <f t="shared" si="7"/>
        <v>0</v>
      </c>
      <c r="BC43" s="15">
        <f t="shared" si="8"/>
        <v>0</v>
      </c>
      <c r="BD43" s="15">
        <f t="shared" si="9"/>
        <v>0</v>
      </c>
      <c r="BE43" s="15">
        <f t="shared" si="10"/>
        <v>0</v>
      </c>
      <c r="BF43" s="38">
        <f t="shared" si="11"/>
        <v>0</v>
      </c>
      <c r="BG43" s="38">
        <f t="shared" si="12"/>
        <v>0</v>
      </c>
      <c r="BH43" s="15">
        <f t="shared" si="13"/>
        <v>4</v>
      </c>
      <c r="BI43" s="15">
        <f t="shared" si="14"/>
        <v>1</v>
      </c>
      <c r="BJ43" s="38">
        <f t="shared" si="15"/>
        <v>1</v>
      </c>
      <c r="BK43" s="15">
        <f t="shared" si="16"/>
        <v>0</v>
      </c>
      <c r="BL43" s="64">
        <f t="shared" si="28"/>
        <v>26</v>
      </c>
      <c r="BM43" s="66">
        <f t="shared" si="17"/>
        <v>4</v>
      </c>
      <c r="BN43" s="39">
        <f t="shared" si="18"/>
        <v>30</v>
      </c>
      <c r="BO43" s="39">
        <f t="shared" si="19"/>
        <v>0</v>
      </c>
      <c r="BP43" s="39">
        <f t="shared" si="1"/>
        <v>0</v>
      </c>
      <c r="BQ43" s="39">
        <f t="shared" si="20"/>
        <v>1</v>
      </c>
      <c r="BR43" s="19"/>
      <c r="BS43" s="19"/>
      <c r="BT43" s="40">
        <f t="shared" si="21"/>
        <v>-30</v>
      </c>
      <c r="BV43" s="17">
        <f t="shared" si="22"/>
        <v>0</v>
      </c>
      <c r="BW43" s="17">
        <f t="shared" si="23"/>
        <v>0</v>
      </c>
      <c r="BY43" s="17">
        <f t="shared" si="24"/>
        <v>0</v>
      </c>
      <c r="CB43" s="43">
        <f t="shared" si="25"/>
        <v>0.33333333333333304</v>
      </c>
      <c r="CC43" s="40">
        <f t="shared" si="26"/>
        <v>0</v>
      </c>
    </row>
    <row r="44" spans="1:81" s="17" customFormat="1" ht="21" customHeight="1" x14ac:dyDescent="0.25">
      <c r="A44" s="15">
        <f t="shared" si="27"/>
        <v>35</v>
      </c>
      <c r="B44" s="67" t="s">
        <v>135</v>
      </c>
      <c r="C44" s="46" t="s">
        <v>136</v>
      </c>
      <c r="D44" s="57"/>
      <c r="E44" s="19" t="s">
        <v>71</v>
      </c>
      <c r="F44" s="58"/>
      <c r="G44" s="15"/>
      <c r="H44" s="15" t="s">
        <v>25</v>
      </c>
      <c r="I44" s="15" t="s">
        <v>24</v>
      </c>
      <c r="J44" s="15" t="s">
        <v>27</v>
      </c>
      <c r="K44" s="15" t="s">
        <v>27</v>
      </c>
      <c r="L44" s="15" t="s">
        <v>27</v>
      </c>
      <c r="M44" s="15" t="s">
        <v>27</v>
      </c>
      <c r="N44" s="15" t="s">
        <v>27</v>
      </c>
      <c r="O44" s="15" t="s">
        <v>24</v>
      </c>
      <c r="P44" s="15" t="s">
        <v>26</v>
      </c>
      <c r="Q44" s="15" t="s">
        <v>25</v>
      </c>
      <c r="R44" s="15" t="s">
        <v>24</v>
      </c>
      <c r="S44" s="15" t="s">
        <v>225</v>
      </c>
      <c r="T44" s="15" t="s">
        <v>25</v>
      </c>
      <c r="U44" s="15" t="s">
        <v>25</v>
      </c>
      <c r="V44" s="15" t="s">
        <v>25</v>
      </c>
      <c r="W44" s="15" t="s">
        <v>25</v>
      </c>
      <c r="X44" s="15" t="s">
        <v>25</v>
      </c>
      <c r="Y44" s="15" t="s">
        <v>24</v>
      </c>
      <c r="Z44" s="15" t="s">
        <v>28</v>
      </c>
      <c r="AA44" s="59" t="s">
        <v>28</v>
      </c>
      <c r="AB44" s="15" t="s">
        <v>28</v>
      </c>
      <c r="AC44" s="16" t="s">
        <v>28</v>
      </c>
      <c r="AD44" s="15" t="s">
        <v>28</v>
      </c>
      <c r="AE44" s="15" t="s">
        <v>28</v>
      </c>
      <c r="AF44" s="15" t="s">
        <v>24</v>
      </c>
      <c r="AG44" s="15" t="s">
        <v>25</v>
      </c>
      <c r="AH44" s="15" t="s">
        <v>26</v>
      </c>
      <c r="AI44" s="15" t="s">
        <v>25</v>
      </c>
      <c r="AJ44" s="15" t="s">
        <v>25</v>
      </c>
      <c r="AK44" s="15" t="s">
        <v>25</v>
      </c>
      <c r="AL44" s="15" t="s">
        <v>25</v>
      </c>
      <c r="AM44" s="15" t="s">
        <v>24</v>
      </c>
      <c r="AN44" s="15" t="s">
        <v>27</v>
      </c>
      <c r="AO44" s="15" t="s">
        <v>27</v>
      </c>
      <c r="AP44" s="15" t="s">
        <v>27</v>
      </c>
      <c r="AQ44" s="15" t="s">
        <v>27</v>
      </c>
      <c r="AR44" s="15" t="s">
        <v>27</v>
      </c>
      <c r="AS44" s="15" t="s">
        <v>27</v>
      </c>
      <c r="AT44" s="15" t="s">
        <v>24</v>
      </c>
      <c r="AU44" s="15" t="s">
        <v>25</v>
      </c>
      <c r="AV44" s="15" t="s">
        <v>25</v>
      </c>
      <c r="AW44" s="15">
        <f t="shared" si="2"/>
        <v>12</v>
      </c>
      <c r="AX44" s="15">
        <f t="shared" si="3"/>
        <v>6</v>
      </c>
      <c r="AY44" s="15">
        <f t="shared" si="4"/>
        <v>6</v>
      </c>
      <c r="AZ44" s="15">
        <f t="shared" si="5"/>
        <v>0</v>
      </c>
      <c r="BA44" s="15">
        <f t="shared" si="6"/>
        <v>0</v>
      </c>
      <c r="BB44" s="15">
        <f t="shared" si="7"/>
        <v>0</v>
      </c>
      <c r="BC44" s="15">
        <f t="shared" si="8"/>
        <v>0</v>
      </c>
      <c r="BD44" s="15">
        <f t="shared" si="9"/>
        <v>0</v>
      </c>
      <c r="BE44" s="15">
        <f t="shared" si="10"/>
        <v>0</v>
      </c>
      <c r="BF44" s="38">
        <f t="shared" si="11"/>
        <v>0</v>
      </c>
      <c r="BG44" s="38">
        <f t="shared" si="12"/>
        <v>0</v>
      </c>
      <c r="BH44" s="15">
        <f t="shared" si="13"/>
        <v>5</v>
      </c>
      <c r="BI44" s="15">
        <f t="shared" si="14"/>
        <v>1</v>
      </c>
      <c r="BJ44" s="38">
        <f t="shared" si="15"/>
        <v>1</v>
      </c>
      <c r="BK44" s="15">
        <f t="shared" si="16"/>
        <v>0</v>
      </c>
      <c r="BL44" s="64">
        <f t="shared" si="28"/>
        <v>25</v>
      </c>
      <c r="BM44" s="66">
        <f t="shared" si="17"/>
        <v>5</v>
      </c>
      <c r="BN44" s="39">
        <f t="shared" si="18"/>
        <v>30</v>
      </c>
      <c r="BO44" s="39">
        <f t="shared" si="19"/>
        <v>0</v>
      </c>
      <c r="BP44" s="39">
        <f t="shared" si="1"/>
        <v>0</v>
      </c>
      <c r="BQ44" s="39">
        <f t="shared" si="20"/>
        <v>1</v>
      </c>
      <c r="BR44" s="19"/>
      <c r="BS44" s="19"/>
      <c r="BT44" s="40">
        <f t="shared" si="21"/>
        <v>-30</v>
      </c>
      <c r="BV44" s="17">
        <f t="shared" si="22"/>
        <v>0</v>
      </c>
      <c r="BW44" s="17">
        <f t="shared" si="23"/>
        <v>0</v>
      </c>
      <c r="BY44" s="17">
        <f t="shared" si="24"/>
        <v>0</v>
      </c>
      <c r="CB44" s="43">
        <f t="shared" si="25"/>
        <v>-0.83333333333333304</v>
      </c>
      <c r="CC44" s="40">
        <f t="shared" si="26"/>
        <v>0</v>
      </c>
    </row>
    <row r="45" spans="1:81" s="17" customFormat="1" ht="21" customHeight="1" x14ac:dyDescent="0.25">
      <c r="A45" s="15">
        <f t="shared" si="27"/>
        <v>36</v>
      </c>
      <c r="B45" s="67" t="s">
        <v>137</v>
      </c>
      <c r="C45" s="46" t="s">
        <v>138</v>
      </c>
      <c r="D45" s="57"/>
      <c r="E45" s="19" t="s">
        <v>71</v>
      </c>
      <c r="F45" s="58"/>
      <c r="G45" s="15"/>
      <c r="H45" s="15" t="s">
        <v>28</v>
      </c>
      <c r="I45" s="15" t="s">
        <v>28</v>
      </c>
      <c r="J45" s="15" t="s">
        <v>24</v>
      </c>
      <c r="K45" s="15" t="s">
        <v>28</v>
      </c>
      <c r="L45" s="15" t="s">
        <v>27</v>
      </c>
      <c r="M45" s="15" t="s">
        <v>27</v>
      </c>
      <c r="N45" s="15" t="s">
        <v>27</v>
      </c>
      <c r="O45" s="15" t="s">
        <v>27</v>
      </c>
      <c r="P45" s="15" t="s">
        <v>27</v>
      </c>
      <c r="Q45" s="15" t="s">
        <v>24</v>
      </c>
      <c r="R45" s="15" t="s">
        <v>25</v>
      </c>
      <c r="S45" s="15" t="s">
        <v>24</v>
      </c>
      <c r="T45" s="15" t="s">
        <v>25</v>
      </c>
      <c r="U45" s="15" t="s">
        <v>25</v>
      </c>
      <c r="V45" s="15" t="s">
        <v>25</v>
      </c>
      <c r="W45" s="15" t="s">
        <v>25</v>
      </c>
      <c r="X45" s="15" t="s">
        <v>25</v>
      </c>
      <c r="Y45" s="15" t="s">
        <v>25</v>
      </c>
      <c r="Z45" s="15" t="s">
        <v>24</v>
      </c>
      <c r="AA45" s="59" t="s">
        <v>25</v>
      </c>
      <c r="AB45" s="15" t="s">
        <v>25</v>
      </c>
      <c r="AC45" s="16" t="s">
        <v>25</v>
      </c>
      <c r="AD45" s="15" t="s">
        <v>26</v>
      </c>
      <c r="AE45" s="15" t="s">
        <v>25</v>
      </c>
      <c r="AF45" s="15" t="s">
        <v>25</v>
      </c>
      <c r="AG45" s="15" t="s">
        <v>24</v>
      </c>
      <c r="AH45" s="15" t="s">
        <v>28</v>
      </c>
      <c r="AI45" s="15" t="s">
        <v>28</v>
      </c>
      <c r="AJ45" s="15" t="s">
        <v>28</v>
      </c>
      <c r="AK45" s="15" t="s">
        <v>28</v>
      </c>
      <c r="AL45" s="15" t="s">
        <v>28</v>
      </c>
      <c r="AM45" s="15" t="s">
        <v>28</v>
      </c>
      <c r="AN45" s="15" t="s">
        <v>24</v>
      </c>
      <c r="AO45" s="15" t="s">
        <v>25</v>
      </c>
      <c r="AP45" s="15" t="s">
        <v>27</v>
      </c>
      <c r="AQ45" s="15" t="s">
        <v>28</v>
      </c>
      <c r="AR45" s="15" t="s">
        <v>28</v>
      </c>
      <c r="AS45" s="15" t="s">
        <v>27</v>
      </c>
      <c r="AT45" s="15" t="s">
        <v>28</v>
      </c>
      <c r="AU45" s="15" t="s">
        <v>24</v>
      </c>
      <c r="AV45" s="15" t="s">
        <v>28</v>
      </c>
      <c r="AW45" s="15">
        <f t="shared" si="2"/>
        <v>13</v>
      </c>
      <c r="AX45" s="15">
        <f t="shared" si="3"/>
        <v>2</v>
      </c>
      <c r="AY45" s="15">
        <f t="shared" si="4"/>
        <v>10</v>
      </c>
      <c r="AZ45" s="15">
        <f t="shared" si="5"/>
        <v>0</v>
      </c>
      <c r="BA45" s="15">
        <f t="shared" si="6"/>
        <v>0</v>
      </c>
      <c r="BB45" s="15">
        <f t="shared" si="7"/>
        <v>0</v>
      </c>
      <c r="BC45" s="15">
        <f t="shared" si="8"/>
        <v>0</v>
      </c>
      <c r="BD45" s="15">
        <f t="shared" si="9"/>
        <v>0</v>
      </c>
      <c r="BE45" s="15">
        <f t="shared" si="10"/>
        <v>0</v>
      </c>
      <c r="BF45" s="38">
        <f t="shared" si="11"/>
        <v>0</v>
      </c>
      <c r="BG45" s="38">
        <f t="shared" si="12"/>
        <v>0</v>
      </c>
      <c r="BH45" s="15">
        <f t="shared" si="13"/>
        <v>5</v>
      </c>
      <c r="BI45" s="15">
        <f t="shared" si="14"/>
        <v>1</v>
      </c>
      <c r="BJ45" s="38">
        <f t="shared" si="15"/>
        <v>0</v>
      </c>
      <c r="BK45" s="15">
        <f t="shared" si="16"/>
        <v>0</v>
      </c>
      <c r="BL45" s="64">
        <f t="shared" si="28"/>
        <v>25</v>
      </c>
      <c r="BM45" s="66">
        <f t="shared" si="17"/>
        <v>5</v>
      </c>
      <c r="BN45" s="39">
        <f t="shared" si="18"/>
        <v>30</v>
      </c>
      <c r="BO45" s="39">
        <f t="shared" si="19"/>
        <v>0</v>
      </c>
      <c r="BP45" s="39">
        <f t="shared" si="1"/>
        <v>0</v>
      </c>
      <c r="BQ45" s="39">
        <f t="shared" si="20"/>
        <v>0</v>
      </c>
      <c r="BR45" s="19"/>
      <c r="BS45" s="19"/>
      <c r="BT45" s="40">
        <f t="shared" si="21"/>
        <v>-30</v>
      </c>
      <c r="BV45" s="17">
        <f t="shared" si="22"/>
        <v>0</v>
      </c>
      <c r="BW45" s="17">
        <f t="shared" si="23"/>
        <v>0</v>
      </c>
      <c r="BY45" s="17">
        <f t="shared" si="24"/>
        <v>0</v>
      </c>
      <c r="CB45" s="43">
        <f t="shared" si="25"/>
        <v>-0.83333333333333304</v>
      </c>
      <c r="CC45" s="40">
        <f t="shared" si="26"/>
        <v>0</v>
      </c>
    </row>
    <row r="46" spans="1:81" s="17" customFormat="1" ht="21" customHeight="1" x14ac:dyDescent="0.25">
      <c r="A46" s="15">
        <f t="shared" si="27"/>
        <v>37</v>
      </c>
      <c r="B46" s="67" t="s">
        <v>139</v>
      </c>
      <c r="C46" s="46" t="s">
        <v>140</v>
      </c>
      <c r="D46" s="57"/>
      <c r="E46" s="19" t="s">
        <v>71</v>
      </c>
      <c r="F46" s="58"/>
      <c r="G46" s="15"/>
      <c r="H46" s="15" t="s">
        <v>27</v>
      </c>
      <c r="I46" s="15" t="s">
        <v>27</v>
      </c>
      <c r="J46" s="15" t="s">
        <v>27</v>
      </c>
      <c r="K46" s="15" t="s">
        <v>24</v>
      </c>
      <c r="L46" s="15" t="s">
        <v>28</v>
      </c>
      <c r="M46" s="15" t="s">
        <v>28</v>
      </c>
      <c r="N46" s="15" t="s">
        <v>28</v>
      </c>
      <c r="O46" s="15" t="s">
        <v>28</v>
      </c>
      <c r="P46" s="15" t="s">
        <v>27</v>
      </c>
      <c r="Q46" s="15" t="s">
        <v>28</v>
      </c>
      <c r="R46" s="15" t="s">
        <v>24</v>
      </c>
      <c r="S46" s="15" t="s">
        <v>225</v>
      </c>
      <c r="T46" s="15" t="s">
        <v>24</v>
      </c>
      <c r="U46" s="15" t="s">
        <v>27</v>
      </c>
      <c r="V46" s="15" t="s">
        <v>27</v>
      </c>
      <c r="W46" s="15" t="s">
        <v>27</v>
      </c>
      <c r="X46" s="15" t="s">
        <v>27</v>
      </c>
      <c r="Y46" s="15" t="s">
        <v>27</v>
      </c>
      <c r="Z46" s="15" t="s">
        <v>27</v>
      </c>
      <c r="AA46" s="15" t="s">
        <v>24</v>
      </c>
      <c r="AB46" s="15" t="s">
        <v>25</v>
      </c>
      <c r="AC46" s="16" t="s">
        <v>25</v>
      </c>
      <c r="AD46" s="15" t="s">
        <v>25</v>
      </c>
      <c r="AE46" s="15" t="s">
        <v>25</v>
      </c>
      <c r="AF46" s="15" t="s">
        <v>25</v>
      </c>
      <c r="AG46" s="15" t="s">
        <v>25</v>
      </c>
      <c r="AH46" s="15" t="s">
        <v>24</v>
      </c>
      <c r="AI46" s="15" t="s">
        <v>27</v>
      </c>
      <c r="AJ46" s="15" t="s">
        <v>27</v>
      </c>
      <c r="AK46" s="15" t="s">
        <v>27</v>
      </c>
      <c r="AL46" s="15" t="s">
        <v>27</v>
      </c>
      <c r="AM46" s="15" t="s">
        <v>27</v>
      </c>
      <c r="AN46" s="15" t="s">
        <v>27</v>
      </c>
      <c r="AO46" s="15" t="s">
        <v>24</v>
      </c>
      <c r="AP46" s="15" t="s">
        <v>28</v>
      </c>
      <c r="AQ46" s="15" t="s">
        <v>28</v>
      </c>
      <c r="AR46" s="15" t="s">
        <v>28</v>
      </c>
      <c r="AS46" s="15" t="s">
        <v>28</v>
      </c>
      <c r="AT46" s="15" t="s">
        <v>28</v>
      </c>
      <c r="AU46" s="15" t="s">
        <v>28</v>
      </c>
      <c r="AV46" s="15" t="s">
        <v>24</v>
      </c>
      <c r="AW46" s="15">
        <f t="shared" si="2"/>
        <v>6</v>
      </c>
      <c r="AX46" s="15">
        <f t="shared" si="3"/>
        <v>12</v>
      </c>
      <c r="AY46" s="15">
        <f t="shared" si="4"/>
        <v>6</v>
      </c>
      <c r="AZ46" s="15">
        <f t="shared" si="5"/>
        <v>0</v>
      </c>
      <c r="BA46" s="15">
        <f t="shared" si="6"/>
        <v>0</v>
      </c>
      <c r="BB46" s="15">
        <f t="shared" si="7"/>
        <v>0</v>
      </c>
      <c r="BC46" s="15">
        <f t="shared" si="8"/>
        <v>0</v>
      </c>
      <c r="BD46" s="15">
        <f t="shared" si="9"/>
        <v>0</v>
      </c>
      <c r="BE46" s="15">
        <f t="shared" si="10"/>
        <v>0</v>
      </c>
      <c r="BF46" s="38">
        <f t="shared" si="11"/>
        <v>0</v>
      </c>
      <c r="BG46" s="38">
        <f t="shared" si="12"/>
        <v>0</v>
      </c>
      <c r="BH46" s="15">
        <f t="shared" si="13"/>
        <v>6</v>
      </c>
      <c r="BI46" s="15">
        <f t="shared" si="14"/>
        <v>0</v>
      </c>
      <c r="BJ46" s="38">
        <f t="shared" si="15"/>
        <v>1</v>
      </c>
      <c r="BK46" s="15">
        <f t="shared" si="16"/>
        <v>0</v>
      </c>
      <c r="BL46" s="64">
        <f t="shared" si="28"/>
        <v>25</v>
      </c>
      <c r="BM46" s="66">
        <f t="shared" si="17"/>
        <v>6</v>
      </c>
      <c r="BN46" s="39">
        <f t="shared" si="18"/>
        <v>31</v>
      </c>
      <c r="BO46" s="39">
        <f t="shared" si="19"/>
        <v>0</v>
      </c>
      <c r="BP46" s="39">
        <f t="shared" si="1"/>
        <v>0</v>
      </c>
      <c r="BQ46" s="39">
        <f t="shared" si="20"/>
        <v>1</v>
      </c>
      <c r="BR46" s="19"/>
      <c r="BS46" s="19"/>
      <c r="BT46" s="40">
        <f t="shared" si="21"/>
        <v>-31</v>
      </c>
      <c r="BV46" s="17">
        <f t="shared" si="22"/>
        <v>0</v>
      </c>
      <c r="BW46" s="17">
        <f t="shared" si="23"/>
        <v>0</v>
      </c>
      <c r="BY46" s="17">
        <f t="shared" si="24"/>
        <v>0</v>
      </c>
      <c r="CB46" s="43">
        <f t="shared" si="25"/>
        <v>-1.833333333333333</v>
      </c>
      <c r="CC46" s="40">
        <f t="shared" si="26"/>
        <v>0</v>
      </c>
    </row>
    <row r="47" spans="1:81" s="17" customFormat="1" ht="21" customHeight="1" x14ac:dyDescent="0.25">
      <c r="A47" s="15">
        <f t="shared" si="27"/>
        <v>38</v>
      </c>
      <c r="B47" s="67" t="s">
        <v>141</v>
      </c>
      <c r="C47" s="46" t="s">
        <v>142</v>
      </c>
      <c r="D47" s="57"/>
      <c r="E47" s="19" t="s">
        <v>71</v>
      </c>
      <c r="F47" s="58"/>
      <c r="G47" s="15"/>
      <c r="H47" s="15" t="s">
        <v>27</v>
      </c>
      <c r="I47" s="15" t="s">
        <v>27</v>
      </c>
      <c r="J47" s="15" t="s">
        <v>27</v>
      </c>
      <c r="K47" s="15" t="s">
        <v>27</v>
      </c>
      <c r="L47" s="15" t="s">
        <v>24</v>
      </c>
      <c r="M47" s="15" t="s">
        <v>25</v>
      </c>
      <c r="N47" s="15" t="s">
        <v>25</v>
      </c>
      <c r="O47" s="15" t="s">
        <v>25</v>
      </c>
      <c r="P47" s="15" t="s">
        <v>25</v>
      </c>
      <c r="Q47" s="15" t="s">
        <v>25</v>
      </c>
      <c r="R47" s="15" t="s">
        <v>25</v>
      </c>
      <c r="S47" s="15" t="s">
        <v>225</v>
      </c>
      <c r="T47" s="15" t="s">
        <v>25</v>
      </c>
      <c r="U47" s="15" t="s">
        <v>24</v>
      </c>
      <c r="V47" s="15" t="s">
        <v>28</v>
      </c>
      <c r="W47" s="15" t="s">
        <v>28</v>
      </c>
      <c r="X47" s="15" t="s">
        <v>28</v>
      </c>
      <c r="Y47" s="15" t="s">
        <v>28</v>
      </c>
      <c r="Z47" s="15" t="s">
        <v>28</v>
      </c>
      <c r="AA47" s="15" t="s">
        <v>28</v>
      </c>
      <c r="AB47" s="15" t="s">
        <v>24</v>
      </c>
      <c r="AC47" s="16" t="s">
        <v>25</v>
      </c>
      <c r="AD47" s="15" t="s">
        <v>25</v>
      </c>
      <c r="AE47" s="15" t="s">
        <v>25</v>
      </c>
      <c r="AF47" s="16" t="s">
        <v>25</v>
      </c>
      <c r="AG47" s="15" t="s">
        <v>25</v>
      </c>
      <c r="AH47" s="15" t="s">
        <v>25</v>
      </c>
      <c r="AI47" s="15" t="s">
        <v>24</v>
      </c>
      <c r="AJ47" s="15" t="s">
        <v>27</v>
      </c>
      <c r="AK47" s="15" t="s">
        <v>27</v>
      </c>
      <c r="AL47" s="15" t="s">
        <v>27</v>
      </c>
      <c r="AM47" s="15" t="s">
        <v>27</v>
      </c>
      <c r="AN47" s="15" t="s">
        <v>27</v>
      </c>
      <c r="AO47" s="15" t="s">
        <v>27</v>
      </c>
      <c r="AP47" s="15" t="s">
        <v>24</v>
      </c>
      <c r="AQ47" s="15" t="s">
        <v>25</v>
      </c>
      <c r="AR47" s="15" t="s">
        <v>25</v>
      </c>
      <c r="AS47" s="15" t="s">
        <v>25</v>
      </c>
      <c r="AT47" s="15" t="s">
        <v>25</v>
      </c>
      <c r="AU47" s="15" t="s">
        <v>26</v>
      </c>
      <c r="AV47" s="15" t="s">
        <v>27</v>
      </c>
      <c r="AW47" s="15">
        <f t="shared" si="2"/>
        <v>12</v>
      </c>
      <c r="AX47" s="15">
        <f t="shared" si="3"/>
        <v>7</v>
      </c>
      <c r="AY47" s="15">
        <f t="shared" si="4"/>
        <v>6</v>
      </c>
      <c r="AZ47" s="15">
        <f t="shared" si="5"/>
        <v>0</v>
      </c>
      <c r="BA47" s="15">
        <f t="shared" si="6"/>
        <v>0</v>
      </c>
      <c r="BB47" s="15">
        <f t="shared" si="7"/>
        <v>0</v>
      </c>
      <c r="BC47" s="15">
        <f t="shared" si="8"/>
        <v>0</v>
      </c>
      <c r="BD47" s="15">
        <f t="shared" si="9"/>
        <v>0</v>
      </c>
      <c r="BE47" s="15">
        <f t="shared" si="10"/>
        <v>0</v>
      </c>
      <c r="BF47" s="38">
        <f t="shared" si="11"/>
        <v>0</v>
      </c>
      <c r="BG47" s="38">
        <f t="shared" si="12"/>
        <v>0</v>
      </c>
      <c r="BH47" s="15">
        <f t="shared" si="13"/>
        <v>4</v>
      </c>
      <c r="BI47" s="15">
        <f t="shared" si="14"/>
        <v>1</v>
      </c>
      <c r="BJ47" s="38">
        <f t="shared" si="15"/>
        <v>1</v>
      </c>
      <c r="BK47" s="15">
        <f t="shared" si="16"/>
        <v>0</v>
      </c>
      <c r="BL47" s="64">
        <f t="shared" si="28"/>
        <v>26</v>
      </c>
      <c r="BM47" s="66">
        <f t="shared" si="17"/>
        <v>4</v>
      </c>
      <c r="BN47" s="39">
        <f t="shared" si="18"/>
        <v>30</v>
      </c>
      <c r="BO47" s="39">
        <f t="shared" si="19"/>
        <v>0</v>
      </c>
      <c r="BP47" s="39">
        <f t="shared" si="1"/>
        <v>0</v>
      </c>
      <c r="BQ47" s="39">
        <f t="shared" si="20"/>
        <v>1</v>
      </c>
      <c r="BR47" s="19"/>
      <c r="BS47" s="19"/>
      <c r="BT47" s="40">
        <f t="shared" si="21"/>
        <v>-30</v>
      </c>
      <c r="BV47" s="17">
        <f t="shared" si="22"/>
        <v>0</v>
      </c>
      <c r="BW47" s="17">
        <f t="shared" si="23"/>
        <v>0</v>
      </c>
      <c r="BY47" s="17">
        <f t="shared" si="24"/>
        <v>0</v>
      </c>
      <c r="CB47" s="43">
        <f t="shared" si="25"/>
        <v>0.33333333333333304</v>
      </c>
      <c r="CC47" s="40">
        <f t="shared" si="26"/>
        <v>0</v>
      </c>
    </row>
    <row r="48" spans="1:81" s="17" customFormat="1" ht="21" customHeight="1" x14ac:dyDescent="0.25">
      <c r="A48" s="15">
        <f t="shared" si="27"/>
        <v>39</v>
      </c>
      <c r="B48" s="67" t="s">
        <v>143</v>
      </c>
      <c r="C48" s="46" t="s">
        <v>144</v>
      </c>
      <c r="D48" s="57"/>
      <c r="E48" s="19" t="s">
        <v>71</v>
      </c>
      <c r="F48" s="58"/>
      <c r="G48" s="15"/>
      <c r="H48" s="15" t="s">
        <v>25</v>
      </c>
      <c r="I48" s="15" t="s">
        <v>25</v>
      </c>
      <c r="J48" s="15" t="s">
        <v>25</v>
      </c>
      <c r="K48" s="15" t="s">
        <v>25</v>
      </c>
      <c r="L48" s="15" t="s">
        <v>25</v>
      </c>
      <c r="M48" s="15" t="s">
        <v>24</v>
      </c>
      <c r="N48" s="15" t="s">
        <v>28</v>
      </c>
      <c r="O48" s="15" t="s">
        <v>26</v>
      </c>
      <c r="P48" s="15" t="s">
        <v>27</v>
      </c>
      <c r="Q48" s="15" t="s">
        <v>27</v>
      </c>
      <c r="R48" s="15" t="s">
        <v>25</v>
      </c>
      <c r="S48" s="15" t="s">
        <v>43</v>
      </c>
      <c r="T48" s="15" t="s">
        <v>25</v>
      </c>
      <c r="U48" s="15" t="s">
        <v>24</v>
      </c>
      <c r="V48" s="15" t="s">
        <v>26</v>
      </c>
      <c r="W48" s="15" t="s">
        <v>27</v>
      </c>
      <c r="X48" s="15" t="s">
        <v>27</v>
      </c>
      <c r="Y48" s="15" t="s">
        <v>27</v>
      </c>
      <c r="Z48" s="15" t="s">
        <v>27</v>
      </c>
      <c r="AA48" s="15" t="s">
        <v>27</v>
      </c>
      <c r="AB48" s="15" t="s">
        <v>24</v>
      </c>
      <c r="AC48" s="16" t="s">
        <v>26</v>
      </c>
      <c r="AD48" s="15" t="s">
        <v>28</v>
      </c>
      <c r="AE48" s="15" t="s">
        <v>26</v>
      </c>
      <c r="AF48" s="16" t="s">
        <v>28</v>
      </c>
      <c r="AG48" s="15" t="s">
        <v>28</v>
      </c>
      <c r="AH48" s="15" t="s">
        <v>28</v>
      </c>
      <c r="AI48" s="15" t="s">
        <v>28</v>
      </c>
      <c r="AJ48" s="15" t="s">
        <v>24</v>
      </c>
      <c r="AK48" s="15" t="s">
        <v>25</v>
      </c>
      <c r="AL48" s="15" t="s">
        <v>25</v>
      </c>
      <c r="AM48" s="15" t="s">
        <v>26</v>
      </c>
      <c r="AN48" s="15" t="s">
        <v>25</v>
      </c>
      <c r="AO48" s="15" t="s">
        <v>25</v>
      </c>
      <c r="AP48" s="15" t="s">
        <v>25</v>
      </c>
      <c r="AQ48" s="15" t="s">
        <v>24</v>
      </c>
      <c r="AR48" s="15" t="s">
        <v>25</v>
      </c>
      <c r="AS48" s="15" t="s">
        <v>25</v>
      </c>
      <c r="AT48" s="15" t="s">
        <v>26</v>
      </c>
      <c r="AU48" s="15" t="s">
        <v>25</v>
      </c>
      <c r="AV48" s="15" t="s">
        <v>27</v>
      </c>
      <c r="AW48" s="15">
        <f t="shared" si="2"/>
        <v>10</v>
      </c>
      <c r="AX48" s="15">
        <f t="shared" si="3"/>
        <v>6</v>
      </c>
      <c r="AY48" s="15">
        <f t="shared" si="4"/>
        <v>5</v>
      </c>
      <c r="AZ48" s="15">
        <f t="shared" si="5"/>
        <v>0</v>
      </c>
      <c r="BA48" s="15">
        <f t="shared" si="6"/>
        <v>0</v>
      </c>
      <c r="BB48" s="15">
        <f t="shared" si="7"/>
        <v>0</v>
      </c>
      <c r="BC48" s="15">
        <f t="shared" si="8"/>
        <v>0</v>
      </c>
      <c r="BD48" s="15">
        <f t="shared" si="9"/>
        <v>0</v>
      </c>
      <c r="BE48" s="15">
        <f t="shared" si="10"/>
        <v>0</v>
      </c>
      <c r="BF48" s="38">
        <f t="shared" si="11"/>
        <v>0</v>
      </c>
      <c r="BG48" s="38">
        <f t="shared" si="12"/>
        <v>0</v>
      </c>
      <c r="BH48" s="15">
        <f t="shared" si="13"/>
        <v>4</v>
      </c>
      <c r="BI48" s="15">
        <f t="shared" si="14"/>
        <v>5</v>
      </c>
      <c r="BJ48" s="38">
        <f t="shared" si="15"/>
        <v>0</v>
      </c>
      <c r="BK48" s="15">
        <f t="shared" si="16"/>
        <v>1</v>
      </c>
      <c r="BL48" s="64">
        <f t="shared" si="28"/>
        <v>21</v>
      </c>
      <c r="BM48" s="66">
        <f t="shared" si="17"/>
        <v>5</v>
      </c>
      <c r="BN48" s="39">
        <f t="shared" si="18"/>
        <v>26</v>
      </c>
      <c r="BO48" s="39">
        <f t="shared" si="19"/>
        <v>0</v>
      </c>
      <c r="BP48" s="39">
        <f t="shared" si="1"/>
        <v>0</v>
      </c>
      <c r="BQ48" s="39">
        <f t="shared" si="20"/>
        <v>0</v>
      </c>
      <c r="BR48" s="19"/>
      <c r="BS48" s="19"/>
      <c r="BT48" s="40">
        <f t="shared" si="21"/>
        <v>-26</v>
      </c>
      <c r="BV48" s="17">
        <f t="shared" si="22"/>
        <v>0</v>
      </c>
      <c r="BW48" s="17">
        <f t="shared" si="23"/>
        <v>0</v>
      </c>
      <c r="BY48" s="17">
        <f t="shared" si="24"/>
        <v>0</v>
      </c>
      <c r="CB48" s="43">
        <f t="shared" si="25"/>
        <v>-1.5</v>
      </c>
      <c r="CC48" s="40">
        <f t="shared" si="26"/>
        <v>1</v>
      </c>
    </row>
    <row r="49" spans="1:81" s="17" customFormat="1" ht="21" customHeight="1" x14ac:dyDescent="0.25">
      <c r="A49" s="15">
        <f t="shared" si="27"/>
        <v>40</v>
      </c>
      <c r="B49" s="67" t="s">
        <v>145</v>
      </c>
      <c r="C49" s="46" t="s">
        <v>146</v>
      </c>
      <c r="D49" s="57"/>
      <c r="E49" s="19" t="s">
        <v>71</v>
      </c>
      <c r="F49" s="58"/>
      <c r="G49" s="15"/>
      <c r="H49" s="15" t="s">
        <v>28</v>
      </c>
      <c r="I49" s="15" t="s">
        <v>28</v>
      </c>
      <c r="J49" s="15" t="s">
        <v>28</v>
      </c>
      <c r="K49" s="15" t="s">
        <v>28</v>
      </c>
      <c r="L49" s="15" t="s">
        <v>28</v>
      </c>
      <c r="M49" s="15" t="s">
        <v>28</v>
      </c>
      <c r="N49" s="15" t="s">
        <v>24</v>
      </c>
      <c r="O49" s="15" t="s">
        <v>26</v>
      </c>
      <c r="P49" s="15" t="s">
        <v>46</v>
      </c>
      <c r="Q49" s="15" t="s">
        <v>27</v>
      </c>
      <c r="R49" s="15" t="s">
        <v>25</v>
      </c>
      <c r="S49" s="15" t="s">
        <v>225</v>
      </c>
      <c r="T49" s="15" t="s">
        <v>25</v>
      </c>
      <c r="U49" s="15" t="s">
        <v>25</v>
      </c>
      <c r="V49" s="15" t="s">
        <v>25</v>
      </c>
      <c r="W49" s="15" t="s">
        <v>24</v>
      </c>
      <c r="X49" s="15" t="s">
        <v>25</v>
      </c>
      <c r="Y49" s="15" t="s">
        <v>25</v>
      </c>
      <c r="Z49" s="15" t="s">
        <v>25</v>
      </c>
      <c r="AA49" s="15" t="s">
        <v>25</v>
      </c>
      <c r="AB49" s="15" t="s">
        <v>25</v>
      </c>
      <c r="AC49" s="16" t="s">
        <v>25</v>
      </c>
      <c r="AD49" s="15" t="s">
        <v>24</v>
      </c>
      <c r="AE49" s="15" t="s">
        <v>25</v>
      </c>
      <c r="AF49" s="15" t="s">
        <v>25</v>
      </c>
      <c r="AG49" s="15" t="s">
        <v>25</v>
      </c>
      <c r="AH49" s="15" t="s">
        <v>25</v>
      </c>
      <c r="AI49" s="15" t="s">
        <v>25</v>
      </c>
      <c r="AJ49" s="15" t="s">
        <v>25</v>
      </c>
      <c r="AK49" s="15" t="s">
        <v>24</v>
      </c>
      <c r="AL49" s="15" t="s">
        <v>26</v>
      </c>
      <c r="AM49" s="15" t="s">
        <v>28</v>
      </c>
      <c r="AN49" s="15" t="s">
        <v>28</v>
      </c>
      <c r="AO49" s="15" t="s">
        <v>28</v>
      </c>
      <c r="AP49" s="15" t="s">
        <v>28</v>
      </c>
      <c r="AQ49" s="15" t="s">
        <v>28</v>
      </c>
      <c r="AR49" s="15" t="s">
        <v>24</v>
      </c>
      <c r="AS49" s="15" t="s">
        <v>28</v>
      </c>
      <c r="AT49" s="15" t="s">
        <v>28</v>
      </c>
      <c r="AU49" s="15" t="s">
        <v>28</v>
      </c>
      <c r="AV49" s="17" t="s">
        <v>28</v>
      </c>
      <c r="AW49" s="15">
        <f t="shared" si="2"/>
        <v>16</v>
      </c>
      <c r="AX49" s="15">
        <f t="shared" si="3"/>
        <v>0</v>
      </c>
      <c r="AY49" s="15">
        <f t="shared" si="4"/>
        <v>9</v>
      </c>
      <c r="AZ49" s="15">
        <f t="shared" si="5"/>
        <v>0</v>
      </c>
      <c r="BA49" s="15">
        <f t="shared" si="6"/>
        <v>0</v>
      </c>
      <c r="BB49" s="15">
        <f t="shared" si="7"/>
        <v>0</v>
      </c>
      <c r="BC49" s="15">
        <f t="shared" si="8"/>
        <v>0</v>
      </c>
      <c r="BD49" s="15">
        <f t="shared" si="9"/>
        <v>0</v>
      </c>
      <c r="BE49" s="15">
        <f t="shared" si="10"/>
        <v>0</v>
      </c>
      <c r="BF49" s="38">
        <f t="shared" si="11"/>
        <v>0</v>
      </c>
      <c r="BG49" s="38">
        <f t="shared" si="12"/>
        <v>0</v>
      </c>
      <c r="BH49" s="15">
        <f t="shared" si="13"/>
        <v>4</v>
      </c>
      <c r="BI49" s="15">
        <f t="shared" si="14"/>
        <v>1</v>
      </c>
      <c r="BJ49" s="38">
        <f t="shared" si="15"/>
        <v>1</v>
      </c>
      <c r="BK49" s="15">
        <f t="shared" si="16"/>
        <v>0</v>
      </c>
      <c r="BL49" s="64">
        <f t="shared" si="28"/>
        <v>26</v>
      </c>
      <c r="BM49" s="66">
        <f t="shared" si="17"/>
        <v>4</v>
      </c>
      <c r="BN49" s="39">
        <f t="shared" si="18"/>
        <v>30</v>
      </c>
      <c r="BO49" s="39">
        <f t="shared" si="19"/>
        <v>0</v>
      </c>
      <c r="BP49" s="39">
        <f t="shared" si="1"/>
        <v>0</v>
      </c>
      <c r="BQ49" s="39">
        <f t="shared" si="20"/>
        <v>1</v>
      </c>
      <c r="BR49" s="19"/>
      <c r="BS49" s="19"/>
      <c r="BT49" s="40">
        <f t="shared" si="21"/>
        <v>-30</v>
      </c>
      <c r="BV49" s="17">
        <f t="shared" si="22"/>
        <v>0</v>
      </c>
      <c r="BW49" s="17">
        <f t="shared" si="23"/>
        <v>0</v>
      </c>
      <c r="BY49" s="17">
        <f t="shared" si="24"/>
        <v>0</v>
      </c>
      <c r="CB49" s="43">
        <f t="shared" si="25"/>
        <v>0.33333333333333304</v>
      </c>
      <c r="CC49" s="40">
        <f t="shared" si="26"/>
        <v>0</v>
      </c>
    </row>
    <row r="50" spans="1:81" s="17" customFormat="1" ht="21" customHeight="1" x14ac:dyDescent="0.25">
      <c r="A50" s="15">
        <f t="shared" si="27"/>
        <v>41</v>
      </c>
      <c r="B50" s="67" t="s">
        <v>147</v>
      </c>
      <c r="C50" s="46" t="s">
        <v>148</v>
      </c>
      <c r="D50" s="57"/>
      <c r="E50" s="19" t="s">
        <v>71</v>
      </c>
      <c r="F50" s="58"/>
      <c r="G50" s="15"/>
      <c r="H50" s="15" t="s">
        <v>24</v>
      </c>
      <c r="I50" s="15" t="s">
        <v>25</v>
      </c>
      <c r="J50" s="15" t="s">
        <v>26</v>
      </c>
      <c r="K50" s="15" t="s">
        <v>25</v>
      </c>
      <c r="L50" s="15" t="s">
        <v>25</v>
      </c>
      <c r="M50" s="15" t="s">
        <v>26</v>
      </c>
      <c r="N50" s="15" t="s">
        <v>25</v>
      </c>
      <c r="O50" s="15" t="s">
        <v>24</v>
      </c>
      <c r="P50" s="15" t="s">
        <v>25</v>
      </c>
      <c r="Q50" s="15" t="s">
        <v>25</v>
      </c>
      <c r="R50" s="15" t="s">
        <v>28</v>
      </c>
      <c r="S50" s="15" t="s">
        <v>24</v>
      </c>
      <c r="T50" s="15" t="s">
        <v>28</v>
      </c>
      <c r="U50" s="15" t="s">
        <v>28</v>
      </c>
      <c r="V50" s="15" t="s">
        <v>28</v>
      </c>
      <c r="W50" s="15" t="s">
        <v>28</v>
      </c>
      <c r="X50" s="15" t="s">
        <v>24</v>
      </c>
      <c r="Y50" s="15" t="s">
        <v>28</v>
      </c>
      <c r="Z50" s="15" t="s">
        <v>28</v>
      </c>
      <c r="AA50" s="60" t="s">
        <v>28</v>
      </c>
      <c r="AB50" s="15" t="s">
        <v>26</v>
      </c>
      <c r="AC50" s="15" t="s">
        <v>28</v>
      </c>
      <c r="AD50" s="15" t="s">
        <v>28</v>
      </c>
      <c r="AE50" s="15" t="s">
        <v>24</v>
      </c>
      <c r="AF50" s="16" t="s">
        <v>25</v>
      </c>
      <c r="AG50" s="15" t="s">
        <v>27</v>
      </c>
      <c r="AH50" s="15" t="s">
        <v>27</v>
      </c>
      <c r="AI50" s="15" t="s">
        <v>27</v>
      </c>
      <c r="AJ50" s="15" t="s">
        <v>27</v>
      </c>
      <c r="AK50" s="15" t="s">
        <v>27</v>
      </c>
      <c r="AL50" s="15" t="s">
        <v>24</v>
      </c>
      <c r="AM50" s="15" t="s">
        <v>26</v>
      </c>
      <c r="AN50" s="15" t="s">
        <v>26</v>
      </c>
      <c r="AO50" s="15" t="s">
        <v>25</v>
      </c>
      <c r="AP50" s="15" t="s">
        <v>25</v>
      </c>
      <c r="AQ50" s="15" t="s">
        <v>25</v>
      </c>
      <c r="AR50" s="15" t="s">
        <v>25</v>
      </c>
      <c r="AS50" s="15" t="s">
        <v>24</v>
      </c>
      <c r="AT50" s="15" t="s">
        <v>25</v>
      </c>
      <c r="AU50" s="15" t="s">
        <v>25</v>
      </c>
      <c r="AV50" s="15" t="s">
        <v>27</v>
      </c>
      <c r="AW50" s="15">
        <f t="shared" si="2"/>
        <v>7</v>
      </c>
      <c r="AX50" s="15">
        <f t="shared" si="3"/>
        <v>6</v>
      </c>
      <c r="AY50" s="15">
        <f t="shared" si="4"/>
        <v>10</v>
      </c>
      <c r="AZ50" s="15">
        <f t="shared" si="5"/>
        <v>0</v>
      </c>
      <c r="BA50" s="15">
        <f t="shared" si="6"/>
        <v>0</v>
      </c>
      <c r="BB50" s="15">
        <f t="shared" si="7"/>
        <v>0</v>
      </c>
      <c r="BC50" s="15">
        <f t="shared" si="8"/>
        <v>0</v>
      </c>
      <c r="BD50" s="15">
        <f t="shared" si="9"/>
        <v>0</v>
      </c>
      <c r="BE50" s="15">
        <f t="shared" si="10"/>
        <v>0</v>
      </c>
      <c r="BF50" s="38">
        <f t="shared" si="11"/>
        <v>0</v>
      </c>
      <c r="BG50" s="38">
        <f t="shared" si="12"/>
        <v>0</v>
      </c>
      <c r="BH50" s="15">
        <f t="shared" si="13"/>
        <v>5</v>
      </c>
      <c r="BI50" s="15">
        <f t="shared" si="14"/>
        <v>3</v>
      </c>
      <c r="BJ50" s="38">
        <f t="shared" si="15"/>
        <v>0</v>
      </c>
      <c r="BK50" s="15">
        <f t="shared" si="16"/>
        <v>0</v>
      </c>
      <c r="BL50" s="64">
        <f t="shared" si="28"/>
        <v>23</v>
      </c>
      <c r="BM50" s="66">
        <f t="shared" si="17"/>
        <v>5</v>
      </c>
      <c r="BN50" s="39">
        <f t="shared" si="18"/>
        <v>28</v>
      </c>
      <c r="BO50" s="39">
        <f t="shared" si="19"/>
        <v>0</v>
      </c>
      <c r="BP50" s="39">
        <f t="shared" si="1"/>
        <v>0</v>
      </c>
      <c r="BQ50" s="39">
        <f t="shared" si="20"/>
        <v>0</v>
      </c>
      <c r="BR50" s="19"/>
      <c r="BS50" s="19"/>
      <c r="BT50" s="40">
        <f t="shared" si="21"/>
        <v>-28</v>
      </c>
      <c r="BV50" s="17">
        <f t="shared" si="22"/>
        <v>0</v>
      </c>
      <c r="BW50" s="17">
        <f t="shared" si="23"/>
        <v>0</v>
      </c>
      <c r="BY50" s="17">
        <f t="shared" si="24"/>
        <v>0</v>
      </c>
      <c r="CB50" s="43">
        <f t="shared" si="25"/>
        <v>-1.1666666666666665</v>
      </c>
      <c r="CC50" s="40">
        <f t="shared" si="26"/>
        <v>0</v>
      </c>
    </row>
    <row r="51" spans="1:81" s="17" customFormat="1" ht="21" customHeight="1" x14ac:dyDescent="0.25">
      <c r="A51" s="15">
        <f t="shared" si="27"/>
        <v>42</v>
      </c>
      <c r="B51" s="67" t="s">
        <v>149</v>
      </c>
      <c r="C51" s="46" t="s">
        <v>150</v>
      </c>
      <c r="D51" s="57"/>
      <c r="E51" s="19" t="s">
        <v>71</v>
      </c>
      <c r="F51" s="58"/>
      <c r="G51" s="15"/>
      <c r="H51" s="15" t="s">
        <v>25</v>
      </c>
      <c r="I51" s="15" t="s">
        <v>24</v>
      </c>
      <c r="J51" s="15" t="s">
        <v>25</v>
      </c>
      <c r="K51" s="15" t="s">
        <v>25</v>
      </c>
      <c r="L51" s="15" t="s">
        <v>25</v>
      </c>
      <c r="M51" s="15" t="s">
        <v>26</v>
      </c>
      <c r="N51" s="15" t="s">
        <v>26</v>
      </c>
      <c r="O51" s="15" t="s">
        <v>26</v>
      </c>
      <c r="P51" s="15" t="s">
        <v>26</v>
      </c>
      <c r="Q51" s="15" t="s">
        <v>26</v>
      </c>
      <c r="R51" s="15" t="s">
        <v>26</v>
      </c>
      <c r="S51" s="15" t="s">
        <v>225</v>
      </c>
      <c r="T51" s="15" t="s">
        <v>25</v>
      </c>
      <c r="U51" s="15" t="s">
        <v>25</v>
      </c>
      <c r="V51" s="15" t="s">
        <v>25</v>
      </c>
      <c r="W51" s="15" t="s">
        <v>25</v>
      </c>
      <c r="X51" s="15" t="s">
        <v>25</v>
      </c>
      <c r="Y51" s="15" t="s">
        <v>24</v>
      </c>
      <c r="Z51" s="15" t="s">
        <v>28</v>
      </c>
      <c r="AA51" s="15" t="s">
        <v>28</v>
      </c>
      <c r="AB51" s="15" t="s">
        <v>28</v>
      </c>
      <c r="AC51" s="16" t="s">
        <v>28</v>
      </c>
      <c r="AD51" s="15" t="s">
        <v>28</v>
      </c>
      <c r="AE51" s="15" t="s">
        <v>28</v>
      </c>
      <c r="AF51" s="15" t="s">
        <v>24</v>
      </c>
      <c r="AG51" s="15" t="s">
        <v>25</v>
      </c>
      <c r="AH51" s="15" t="s">
        <v>25</v>
      </c>
      <c r="AI51" s="15" t="s">
        <v>25</v>
      </c>
      <c r="AJ51" s="15" t="s">
        <v>25</v>
      </c>
      <c r="AK51" s="15" t="s">
        <v>25</v>
      </c>
      <c r="AL51" s="15" t="s">
        <v>25</v>
      </c>
      <c r="AM51" s="15" t="s">
        <v>24</v>
      </c>
      <c r="AN51" s="15" t="s">
        <v>25</v>
      </c>
      <c r="AO51" s="15" t="s">
        <v>25</v>
      </c>
      <c r="AP51" s="15" t="s">
        <v>25</v>
      </c>
      <c r="AQ51" s="15" t="s">
        <v>25</v>
      </c>
      <c r="AR51" s="15" t="s">
        <v>25</v>
      </c>
      <c r="AS51" s="15" t="s">
        <v>25</v>
      </c>
      <c r="AT51" s="15" t="s">
        <v>24</v>
      </c>
      <c r="AU51" s="15" t="s">
        <v>27</v>
      </c>
      <c r="AV51" s="15" t="s">
        <v>27</v>
      </c>
      <c r="AW51" s="15">
        <f t="shared" si="2"/>
        <v>17</v>
      </c>
      <c r="AX51" s="15">
        <f t="shared" si="3"/>
        <v>2</v>
      </c>
      <c r="AY51" s="15">
        <f t="shared" si="4"/>
        <v>6</v>
      </c>
      <c r="AZ51" s="15">
        <f t="shared" si="5"/>
        <v>0</v>
      </c>
      <c r="BA51" s="15">
        <f t="shared" si="6"/>
        <v>0</v>
      </c>
      <c r="BB51" s="15">
        <f t="shared" si="7"/>
        <v>0</v>
      </c>
      <c r="BC51" s="15">
        <f t="shared" si="8"/>
        <v>0</v>
      </c>
      <c r="BD51" s="15">
        <f t="shared" si="9"/>
        <v>0</v>
      </c>
      <c r="BE51" s="15">
        <f t="shared" si="10"/>
        <v>0</v>
      </c>
      <c r="BF51" s="38">
        <f t="shared" si="11"/>
        <v>0</v>
      </c>
      <c r="BG51" s="38">
        <f t="shared" si="12"/>
        <v>0</v>
      </c>
      <c r="BH51" s="15">
        <f t="shared" si="13"/>
        <v>4</v>
      </c>
      <c r="BI51" s="15">
        <f t="shared" si="14"/>
        <v>1</v>
      </c>
      <c r="BJ51" s="38">
        <f t="shared" si="15"/>
        <v>1</v>
      </c>
      <c r="BK51" s="15">
        <f t="shared" si="16"/>
        <v>0</v>
      </c>
      <c r="BL51" s="64">
        <f t="shared" si="28"/>
        <v>26</v>
      </c>
      <c r="BM51" s="66">
        <f t="shared" si="17"/>
        <v>4</v>
      </c>
      <c r="BN51" s="39">
        <f t="shared" si="18"/>
        <v>30</v>
      </c>
      <c r="BO51" s="39">
        <f t="shared" si="19"/>
        <v>0</v>
      </c>
      <c r="BP51" s="39">
        <f t="shared" si="1"/>
        <v>0</v>
      </c>
      <c r="BQ51" s="39">
        <f t="shared" si="20"/>
        <v>1</v>
      </c>
      <c r="BR51" s="19"/>
      <c r="BS51" s="19"/>
      <c r="BT51" s="40">
        <f t="shared" si="21"/>
        <v>-30</v>
      </c>
      <c r="BV51" s="17">
        <f t="shared" si="22"/>
        <v>0</v>
      </c>
      <c r="BW51" s="17">
        <f t="shared" si="23"/>
        <v>0</v>
      </c>
      <c r="BY51" s="17">
        <f t="shared" si="24"/>
        <v>0</v>
      </c>
      <c r="CB51" s="43">
        <f t="shared" si="25"/>
        <v>0.33333333333333304</v>
      </c>
      <c r="CC51" s="40">
        <f t="shared" si="26"/>
        <v>0</v>
      </c>
    </row>
    <row r="52" spans="1:81" s="17" customFormat="1" ht="21" customHeight="1" x14ac:dyDescent="0.25">
      <c r="A52" s="15">
        <f t="shared" si="27"/>
        <v>43</v>
      </c>
      <c r="B52" s="67" t="s">
        <v>151</v>
      </c>
      <c r="C52" s="46" t="s">
        <v>152</v>
      </c>
      <c r="D52" s="57"/>
      <c r="E52" s="19" t="s">
        <v>71</v>
      </c>
      <c r="F52" s="58"/>
      <c r="G52" s="15"/>
      <c r="H52" s="15" t="s">
        <v>27</v>
      </c>
      <c r="I52" s="15" t="s">
        <v>27</v>
      </c>
      <c r="J52" s="15" t="s">
        <v>27</v>
      </c>
      <c r="K52" s="15" t="s">
        <v>24</v>
      </c>
      <c r="L52" s="15" t="s">
        <v>28</v>
      </c>
      <c r="M52" s="15" t="s">
        <v>28</v>
      </c>
      <c r="N52" s="15" t="s">
        <v>28</v>
      </c>
      <c r="O52" s="15" t="s">
        <v>28</v>
      </c>
      <c r="P52" s="15" t="s">
        <v>28</v>
      </c>
      <c r="Q52" s="15" t="s">
        <v>28</v>
      </c>
      <c r="R52" s="15" t="s">
        <v>24</v>
      </c>
      <c r="S52" s="15" t="s">
        <v>225</v>
      </c>
      <c r="T52" s="15" t="s">
        <v>26</v>
      </c>
      <c r="U52" s="15" t="s">
        <v>27</v>
      </c>
      <c r="V52" s="15" t="s">
        <v>27</v>
      </c>
      <c r="W52" s="15" t="s">
        <v>27</v>
      </c>
      <c r="X52" s="15" t="s">
        <v>27</v>
      </c>
      <c r="Y52" s="15" t="s">
        <v>27</v>
      </c>
      <c r="Z52" s="15" t="s">
        <v>24</v>
      </c>
      <c r="AA52" s="15" t="s">
        <v>26</v>
      </c>
      <c r="AB52" s="15" t="s">
        <v>26</v>
      </c>
      <c r="AC52" s="15" t="s">
        <v>26</v>
      </c>
      <c r="AD52" s="15" t="s">
        <v>25</v>
      </c>
      <c r="AE52" s="15" t="s">
        <v>25</v>
      </c>
      <c r="AF52" s="15" t="s">
        <v>25</v>
      </c>
      <c r="AG52" s="15" t="s">
        <v>24</v>
      </c>
      <c r="AH52" s="15" t="s">
        <v>26</v>
      </c>
      <c r="AI52" s="15" t="s">
        <v>26</v>
      </c>
      <c r="AJ52" s="15" t="s">
        <v>26</v>
      </c>
      <c r="AK52" s="15" t="s">
        <v>27</v>
      </c>
      <c r="AL52" s="18" t="s">
        <v>27</v>
      </c>
      <c r="AM52" s="15" t="s">
        <v>27</v>
      </c>
      <c r="AN52" s="15" t="s">
        <v>27</v>
      </c>
      <c r="AO52" s="15" t="s">
        <v>24</v>
      </c>
      <c r="AP52" s="15" t="s">
        <v>26</v>
      </c>
      <c r="AQ52" s="15" t="s">
        <v>26</v>
      </c>
      <c r="AR52" s="15" t="s">
        <v>28</v>
      </c>
      <c r="AS52" s="15" t="s">
        <v>28</v>
      </c>
      <c r="AT52" s="15" t="s">
        <v>28</v>
      </c>
      <c r="AU52" s="15" t="s">
        <v>28</v>
      </c>
      <c r="AV52" s="15" t="s">
        <v>26</v>
      </c>
      <c r="AW52" s="15">
        <f t="shared" si="2"/>
        <v>3</v>
      </c>
      <c r="AX52" s="15">
        <f t="shared" si="3"/>
        <v>9</v>
      </c>
      <c r="AY52" s="15">
        <f t="shared" si="4"/>
        <v>4</v>
      </c>
      <c r="AZ52" s="15">
        <f t="shared" si="5"/>
        <v>0</v>
      </c>
      <c r="BA52" s="15">
        <f t="shared" si="6"/>
        <v>0</v>
      </c>
      <c r="BB52" s="15">
        <f t="shared" si="7"/>
        <v>0</v>
      </c>
      <c r="BC52" s="15">
        <f t="shared" si="8"/>
        <v>0</v>
      </c>
      <c r="BD52" s="15">
        <f t="shared" si="9"/>
        <v>0</v>
      </c>
      <c r="BE52" s="15">
        <f t="shared" si="10"/>
        <v>0</v>
      </c>
      <c r="BF52" s="38">
        <f t="shared" si="11"/>
        <v>0</v>
      </c>
      <c r="BG52" s="38">
        <f t="shared" si="12"/>
        <v>0</v>
      </c>
      <c r="BH52" s="15">
        <f t="shared" si="13"/>
        <v>4</v>
      </c>
      <c r="BI52" s="15">
        <f t="shared" si="14"/>
        <v>10</v>
      </c>
      <c r="BJ52" s="38">
        <f t="shared" si="15"/>
        <v>1</v>
      </c>
      <c r="BK52" s="15">
        <f t="shared" si="16"/>
        <v>0</v>
      </c>
      <c r="BL52" s="64">
        <f t="shared" si="28"/>
        <v>17</v>
      </c>
      <c r="BM52" s="66">
        <f t="shared" si="17"/>
        <v>4</v>
      </c>
      <c r="BN52" s="39">
        <f t="shared" si="18"/>
        <v>21</v>
      </c>
      <c r="BO52" s="39">
        <f t="shared" si="19"/>
        <v>0</v>
      </c>
      <c r="BP52" s="39">
        <f t="shared" si="1"/>
        <v>0</v>
      </c>
      <c r="BQ52" s="39">
        <f t="shared" si="20"/>
        <v>1</v>
      </c>
      <c r="BR52" s="19"/>
      <c r="BS52" s="19"/>
      <c r="BT52" s="40">
        <f t="shared" si="21"/>
        <v>-21</v>
      </c>
      <c r="BV52" s="17">
        <f t="shared" si="22"/>
        <v>0</v>
      </c>
      <c r="BW52" s="17">
        <f t="shared" si="23"/>
        <v>0</v>
      </c>
      <c r="BY52" s="17">
        <f t="shared" si="24"/>
        <v>0</v>
      </c>
      <c r="CB52" s="43">
        <f t="shared" si="25"/>
        <v>-1.1666666666666665</v>
      </c>
      <c r="CC52" s="40">
        <f t="shared" si="26"/>
        <v>0</v>
      </c>
    </row>
    <row r="53" spans="1:81" s="17" customFormat="1" ht="21" customHeight="1" x14ac:dyDescent="0.25">
      <c r="A53" s="15">
        <f t="shared" si="27"/>
        <v>44</v>
      </c>
      <c r="B53" s="67" t="s">
        <v>153</v>
      </c>
      <c r="C53" s="46" t="s">
        <v>154</v>
      </c>
      <c r="D53" s="57"/>
      <c r="E53" s="19" t="s">
        <v>71</v>
      </c>
      <c r="F53" s="58"/>
      <c r="G53" s="15"/>
      <c r="H53" s="15" t="s">
        <v>25</v>
      </c>
      <c r="I53" s="15" t="s">
        <v>25</v>
      </c>
      <c r="J53" s="15" t="s">
        <v>25</v>
      </c>
      <c r="K53" s="15" t="s">
        <v>26</v>
      </c>
      <c r="L53" s="15" t="s">
        <v>24</v>
      </c>
      <c r="M53" s="15" t="s">
        <v>27</v>
      </c>
      <c r="N53" s="15" t="s">
        <v>27</v>
      </c>
      <c r="O53" s="15" t="s">
        <v>27</v>
      </c>
      <c r="P53" s="15" t="s">
        <v>27</v>
      </c>
      <c r="Q53" s="15" t="s">
        <v>27</v>
      </c>
      <c r="R53" s="15" t="s">
        <v>28</v>
      </c>
      <c r="S53" s="15" t="s">
        <v>226</v>
      </c>
      <c r="T53" s="15" t="s">
        <v>28</v>
      </c>
      <c r="U53" s="15" t="s">
        <v>24</v>
      </c>
      <c r="V53" s="15" t="s">
        <v>28</v>
      </c>
      <c r="W53" s="15" t="s">
        <v>28</v>
      </c>
      <c r="X53" s="15" t="s">
        <v>28</v>
      </c>
      <c r="Y53" s="15" t="s">
        <v>26</v>
      </c>
      <c r="Z53" s="15" t="s">
        <v>25</v>
      </c>
      <c r="AA53" s="15" t="s">
        <v>25</v>
      </c>
      <c r="AB53" s="15" t="s">
        <v>24</v>
      </c>
      <c r="AC53" s="15" t="s">
        <v>25</v>
      </c>
      <c r="AD53" s="15" t="s">
        <v>26</v>
      </c>
      <c r="AE53" s="15" t="s">
        <v>25</v>
      </c>
      <c r="AF53" s="15" t="s">
        <v>25</v>
      </c>
      <c r="AG53" s="15" t="s">
        <v>26</v>
      </c>
      <c r="AH53" s="15" t="s">
        <v>25</v>
      </c>
      <c r="AI53" s="15" t="s">
        <v>26</v>
      </c>
      <c r="AJ53" s="15" t="s">
        <v>25</v>
      </c>
      <c r="AK53" s="15" t="s">
        <v>24</v>
      </c>
      <c r="AL53" s="18" t="s">
        <v>25</v>
      </c>
      <c r="AM53" s="15" t="s">
        <v>25</v>
      </c>
      <c r="AN53" s="15" t="s">
        <v>26</v>
      </c>
      <c r="AO53" s="15" t="s">
        <v>25</v>
      </c>
      <c r="AP53" s="15" t="s">
        <v>26</v>
      </c>
      <c r="AQ53" s="15" t="s">
        <v>26</v>
      </c>
      <c r="AR53" s="15" t="s">
        <v>26</v>
      </c>
      <c r="AS53" s="15" t="s">
        <v>26</v>
      </c>
      <c r="AT53" s="15" t="s">
        <v>26</v>
      </c>
      <c r="AU53" s="15" t="s">
        <v>26</v>
      </c>
      <c r="AV53" s="15" t="s">
        <v>26</v>
      </c>
      <c r="AW53" s="15">
        <f t="shared" si="2"/>
        <v>10</v>
      </c>
      <c r="AX53" s="15">
        <f t="shared" si="3"/>
        <v>0</v>
      </c>
      <c r="AY53" s="15">
        <f t="shared" si="4"/>
        <v>5</v>
      </c>
      <c r="AZ53" s="15">
        <f t="shared" si="5"/>
        <v>0</v>
      </c>
      <c r="BA53" s="15">
        <f t="shared" si="6"/>
        <v>0</v>
      </c>
      <c r="BB53" s="15">
        <f t="shared" si="7"/>
        <v>0</v>
      </c>
      <c r="BC53" s="15">
        <f t="shared" si="8"/>
        <v>0</v>
      </c>
      <c r="BD53" s="15">
        <f t="shared" si="9"/>
        <v>0</v>
      </c>
      <c r="BE53" s="15">
        <f t="shared" si="10"/>
        <v>0</v>
      </c>
      <c r="BF53" s="38">
        <f t="shared" si="11"/>
        <v>0</v>
      </c>
      <c r="BG53" s="38">
        <f t="shared" si="12"/>
        <v>0</v>
      </c>
      <c r="BH53" s="15">
        <f t="shared" si="13"/>
        <v>3</v>
      </c>
      <c r="BI53" s="15">
        <f t="shared" si="14"/>
        <v>12</v>
      </c>
      <c r="BJ53" s="38">
        <f t="shared" si="15"/>
        <v>1</v>
      </c>
      <c r="BK53" s="15">
        <f t="shared" si="16"/>
        <v>0</v>
      </c>
      <c r="BL53" s="64">
        <f t="shared" si="28"/>
        <v>16</v>
      </c>
      <c r="BM53" s="66">
        <f t="shared" si="17"/>
        <v>3</v>
      </c>
      <c r="BN53" s="39">
        <f t="shared" si="18"/>
        <v>19</v>
      </c>
      <c r="BO53" s="39">
        <f t="shared" si="19"/>
        <v>0</v>
      </c>
      <c r="BP53" s="39">
        <f t="shared" si="1"/>
        <v>0</v>
      </c>
      <c r="BQ53" s="39">
        <f t="shared" si="20"/>
        <v>1</v>
      </c>
      <c r="BR53" s="19"/>
      <c r="BS53" s="19"/>
      <c r="BT53" s="40">
        <f t="shared" si="21"/>
        <v>-19</v>
      </c>
      <c r="BV53" s="17">
        <f t="shared" si="22"/>
        <v>0</v>
      </c>
      <c r="BW53" s="17">
        <f t="shared" si="23"/>
        <v>0</v>
      </c>
      <c r="BY53" s="17">
        <f t="shared" si="24"/>
        <v>0</v>
      </c>
      <c r="CB53" s="43">
        <f t="shared" si="25"/>
        <v>-0.33333333333333348</v>
      </c>
      <c r="CC53" s="40">
        <f t="shared" si="26"/>
        <v>0</v>
      </c>
    </row>
    <row r="54" spans="1:81" s="17" customFormat="1" ht="21" customHeight="1" x14ac:dyDescent="0.25">
      <c r="A54" s="15">
        <f t="shared" si="27"/>
        <v>45</v>
      </c>
      <c r="B54" s="67" t="s">
        <v>155</v>
      </c>
      <c r="C54" s="46" t="s">
        <v>156</v>
      </c>
      <c r="D54" s="57"/>
      <c r="E54" s="19" t="s">
        <v>71</v>
      </c>
      <c r="F54" s="58"/>
      <c r="G54" s="15"/>
      <c r="H54" s="15" t="s">
        <v>27</v>
      </c>
      <c r="I54" s="15" t="s">
        <v>27</v>
      </c>
      <c r="J54" s="15" t="s">
        <v>27</v>
      </c>
      <c r="K54" s="15" t="s">
        <v>27</v>
      </c>
      <c r="L54" s="15" t="s">
        <v>27</v>
      </c>
      <c r="M54" s="15" t="s">
        <v>24</v>
      </c>
      <c r="N54" s="15" t="s">
        <v>26</v>
      </c>
      <c r="O54" s="15" t="s">
        <v>25</v>
      </c>
      <c r="P54" s="15" t="s">
        <v>25</v>
      </c>
      <c r="Q54" s="15" t="s">
        <v>25</v>
      </c>
      <c r="R54" s="15" t="s">
        <v>25</v>
      </c>
      <c r="S54" s="15" t="s">
        <v>225</v>
      </c>
      <c r="T54" s="15" t="s">
        <v>25</v>
      </c>
      <c r="U54" s="15" t="s">
        <v>25</v>
      </c>
      <c r="V54" s="15" t="s">
        <v>24</v>
      </c>
      <c r="W54" s="15" t="s">
        <v>28</v>
      </c>
      <c r="X54" s="15" t="s">
        <v>28</v>
      </c>
      <c r="Y54" s="15" t="s">
        <v>28</v>
      </c>
      <c r="Z54" s="15" t="s">
        <v>28</v>
      </c>
      <c r="AA54" s="15" t="s">
        <v>28</v>
      </c>
      <c r="AB54" s="15" t="s">
        <v>28</v>
      </c>
      <c r="AC54" s="15" t="s">
        <v>24</v>
      </c>
      <c r="AD54" s="15" t="s">
        <v>25</v>
      </c>
      <c r="AE54" s="15" t="s">
        <v>25</v>
      </c>
      <c r="AF54" s="15" t="s">
        <v>25</v>
      </c>
      <c r="AG54" s="15" t="s">
        <v>25</v>
      </c>
      <c r="AH54" s="15" t="s">
        <v>28</v>
      </c>
      <c r="AI54" s="15" t="s">
        <v>24</v>
      </c>
      <c r="AJ54" s="15" t="s">
        <v>26</v>
      </c>
      <c r="AK54" s="15" t="s">
        <v>27</v>
      </c>
      <c r="AL54" s="15" t="s">
        <v>27</v>
      </c>
      <c r="AM54" s="15" t="s">
        <v>27</v>
      </c>
      <c r="AN54" s="15" t="s">
        <v>28</v>
      </c>
      <c r="AO54" s="15" t="s">
        <v>28</v>
      </c>
      <c r="AP54" s="15" t="s">
        <v>24</v>
      </c>
      <c r="AQ54" s="15" t="s">
        <v>26</v>
      </c>
      <c r="AR54" s="15" t="s">
        <v>25</v>
      </c>
      <c r="AS54" s="15" t="s">
        <v>25</v>
      </c>
      <c r="AT54" s="15" t="s">
        <v>25</v>
      </c>
      <c r="AU54" s="15" t="s">
        <v>25</v>
      </c>
      <c r="AV54" s="15" t="s">
        <v>25</v>
      </c>
      <c r="AW54" s="15">
        <f t="shared" si="2"/>
        <v>12</v>
      </c>
      <c r="AX54" s="15">
        <f t="shared" si="3"/>
        <v>3</v>
      </c>
      <c r="AY54" s="15">
        <f t="shared" si="4"/>
        <v>9</v>
      </c>
      <c r="AZ54" s="15">
        <f t="shared" si="5"/>
        <v>0</v>
      </c>
      <c r="BA54" s="15">
        <f t="shared" si="6"/>
        <v>0</v>
      </c>
      <c r="BB54" s="15">
        <f t="shared" si="7"/>
        <v>0</v>
      </c>
      <c r="BC54" s="15">
        <f t="shared" si="8"/>
        <v>0</v>
      </c>
      <c r="BD54" s="15">
        <f t="shared" si="9"/>
        <v>0</v>
      </c>
      <c r="BE54" s="15">
        <f t="shared" si="10"/>
        <v>0</v>
      </c>
      <c r="BF54" s="38">
        <f t="shared" si="11"/>
        <v>0</v>
      </c>
      <c r="BG54" s="38">
        <f t="shared" si="12"/>
        <v>0</v>
      </c>
      <c r="BH54" s="15">
        <f t="shared" si="13"/>
        <v>4</v>
      </c>
      <c r="BI54" s="15">
        <f t="shared" si="14"/>
        <v>2</v>
      </c>
      <c r="BJ54" s="38">
        <f t="shared" si="15"/>
        <v>1</v>
      </c>
      <c r="BK54" s="15">
        <f t="shared" si="16"/>
        <v>0</v>
      </c>
      <c r="BL54" s="64">
        <f t="shared" si="28"/>
        <v>25</v>
      </c>
      <c r="BM54" s="66">
        <f t="shared" si="17"/>
        <v>4</v>
      </c>
      <c r="BN54" s="39">
        <f t="shared" si="18"/>
        <v>29</v>
      </c>
      <c r="BO54" s="39">
        <f t="shared" si="19"/>
        <v>0</v>
      </c>
      <c r="BP54" s="39">
        <f t="shared" si="1"/>
        <v>0</v>
      </c>
      <c r="BQ54" s="39">
        <f t="shared" si="20"/>
        <v>1</v>
      </c>
      <c r="BR54" s="19"/>
      <c r="BS54" s="19"/>
      <c r="BT54" s="40">
        <f t="shared" si="21"/>
        <v>-29</v>
      </c>
      <c r="BV54" s="17">
        <f t="shared" si="22"/>
        <v>0</v>
      </c>
      <c r="BW54" s="17">
        <f t="shared" si="23"/>
        <v>0</v>
      </c>
      <c r="BY54" s="17">
        <f t="shared" si="24"/>
        <v>0</v>
      </c>
      <c r="CB54" s="43">
        <f t="shared" si="25"/>
        <v>0.16666666666666696</v>
      </c>
      <c r="CC54" s="40">
        <f t="shared" si="26"/>
        <v>0</v>
      </c>
    </row>
    <row r="55" spans="1:81" s="17" customFormat="1" ht="21" customHeight="1" x14ac:dyDescent="0.25">
      <c r="A55" s="15">
        <f t="shared" si="27"/>
        <v>46</v>
      </c>
      <c r="B55" s="67" t="s">
        <v>157</v>
      </c>
      <c r="C55" s="46" t="s">
        <v>158</v>
      </c>
      <c r="D55" s="57"/>
      <c r="E55" s="19" t="s">
        <v>71</v>
      </c>
      <c r="F55" s="58"/>
      <c r="G55" s="15"/>
      <c r="H55" s="15" t="s">
        <v>25</v>
      </c>
      <c r="I55" s="15" t="s">
        <v>25</v>
      </c>
      <c r="J55" s="15" t="s">
        <v>25</v>
      </c>
      <c r="K55" s="15" t="s">
        <v>25</v>
      </c>
      <c r="L55" s="15" t="s">
        <v>25</v>
      </c>
      <c r="M55" s="15" t="s">
        <v>25</v>
      </c>
      <c r="N55" s="15" t="s">
        <v>24</v>
      </c>
      <c r="O55" s="15" t="s">
        <v>25</v>
      </c>
      <c r="P55" s="15" t="s">
        <v>25</v>
      </c>
      <c r="Q55" s="15" t="s">
        <v>25</v>
      </c>
      <c r="R55" s="19" t="s">
        <v>27</v>
      </c>
      <c r="S55" s="15" t="s">
        <v>224</v>
      </c>
      <c r="T55" s="19" t="s">
        <v>27</v>
      </c>
      <c r="U55" s="19" t="s">
        <v>27</v>
      </c>
      <c r="V55" s="19" t="s">
        <v>27</v>
      </c>
      <c r="W55" s="15" t="s">
        <v>24</v>
      </c>
      <c r="X55" s="15" t="s">
        <v>25</v>
      </c>
      <c r="Y55" s="15" t="s">
        <v>25</v>
      </c>
      <c r="Z55" s="15" t="s">
        <v>25</v>
      </c>
      <c r="AA55" s="15" t="s">
        <v>25</v>
      </c>
      <c r="AB55" s="15" t="s">
        <v>25</v>
      </c>
      <c r="AC55" s="15" t="s">
        <v>25</v>
      </c>
      <c r="AD55" s="15" t="s">
        <v>24</v>
      </c>
      <c r="AE55" s="15" t="s">
        <v>28</v>
      </c>
      <c r="AF55" s="15" t="s">
        <v>27</v>
      </c>
      <c r="AG55" s="15" t="s">
        <v>28</v>
      </c>
      <c r="AH55" s="15" t="s">
        <v>28</v>
      </c>
      <c r="AI55" s="15" t="s">
        <v>28</v>
      </c>
      <c r="AJ55" s="15" t="s">
        <v>28</v>
      </c>
      <c r="AK55" s="15" t="s">
        <v>24</v>
      </c>
      <c r="AL55" s="18" t="s">
        <v>25</v>
      </c>
      <c r="AM55" s="15" t="s">
        <v>25</v>
      </c>
      <c r="AN55" s="15" t="s">
        <v>27</v>
      </c>
      <c r="AO55" s="15" t="s">
        <v>28</v>
      </c>
      <c r="AP55" s="15" t="s">
        <v>27</v>
      </c>
      <c r="AQ55" s="15" t="s">
        <v>25</v>
      </c>
      <c r="AR55" s="15" t="s">
        <v>24</v>
      </c>
      <c r="AS55" s="15" t="s">
        <v>25</v>
      </c>
      <c r="AT55" s="15" t="s">
        <v>25</v>
      </c>
      <c r="AU55" s="15" t="s">
        <v>25</v>
      </c>
      <c r="AV55" s="15" t="s">
        <v>25</v>
      </c>
      <c r="AW55" s="15">
        <f t="shared" si="2"/>
        <v>13</v>
      </c>
      <c r="AX55" s="15">
        <f t="shared" si="3"/>
        <v>7</v>
      </c>
      <c r="AY55" s="15">
        <f t="shared" si="4"/>
        <v>6</v>
      </c>
      <c r="AZ55" s="15">
        <f t="shared" si="5"/>
        <v>0</v>
      </c>
      <c r="BA55" s="15">
        <f t="shared" si="6"/>
        <v>0</v>
      </c>
      <c r="BB55" s="15">
        <f t="shared" si="7"/>
        <v>0</v>
      </c>
      <c r="BC55" s="15">
        <f t="shared" si="8"/>
        <v>0</v>
      </c>
      <c r="BD55" s="15">
        <f t="shared" si="9"/>
        <v>0</v>
      </c>
      <c r="BE55" s="15">
        <f t="shared" si="10"/>
        <v>0</v>
      </c>
      <c r="BF55" s="38">
        <f t="shared" si="11"/>
        <v>0</v>
      </c>
      <c r="BG55" s="38">
        <f t="shared" si="12"/>
        <v>0</v>
      </c>
      <c r="BH55" s="15">
        <f t="shared" si="13"/>
        <v>4</v>
      </c>
      <c r="BI55" s="15">
        <f t="shared" si="14"/>
        <v>0</v>
      </c>
      <c r="BJ55" s="38">
        <f t="shared" si="15"/>
        <v>1</v>
      </c>
      <c r="BK55" s="15">
        <f t="shared" si="16"/>
        <v>0</v>
      </c>
      <c r="BL55" s="64">
        <f t="shared" si="28"/>
        <v>27</v>
      </c>
      <c r="BM55" s="66">
        <f t="shared" si="17"/>
        <v>4</v>
      </c>
      <c r="BN55" s="39">
        <f t="shared" si="18"/>
        <v>31</v>
      </c>
      <c r="BO55" s="39">
        <f t="shared" si="19"/>
        <v>0</v>
      </c>
      <c r="BP55" s="39">
        <f t="shared" si="1"/>
        <v>0</v>
      </c>
      <c r="BQ55" s="39">
        <f t="shared" si="20"/>
        <v>1</v>
      </c>
      <c r="BR55" s="19"/>
      <c r="BS55" s="19"/>
      <c r="BT55" s="40">
        <f t="shared" si="21"/>
        <v>-31</v>
      </c>
      <c r="BV55" s="17">
        <f t="shared" si="22"/>
        <v>0</v>
      </c>
      <c r="BW55" s="17">
        <f t="shared" si="23"/>
        <v>0</v>
      </c>
      <c r="BY55" s="17">
        <f t="shared" si="24"/>
        <v>0</v>
      </c>
      <c r="CB55" s="43">
        <f t="shared" si="25"/>
        <v>0.5</v>
      </c>
      <c r="CC55" s="40">
        <f t="shared" si="26"/>
        <v>0</v>
      </c>
    </row>
    <row r="56" spans="1:81" s="17" customFormat="1" ht="21" customHeight="1" x14ac:dyDescent="0.25">
      <c r="A56" s="15">
        <f t="shared" si="27"/>
        <v>47</v>
      </c>
      <c r="B56" s="67" t="s">
        <v>159</v>
      </c>
      <c r="C56" s="46" t="s">
        <v>160</v>
      </c>
      <c r="D56" s="57"/>
      <c r="E56" s="19" t="s">
        <v>71</v>
      </c>
      <c r="F56" s="58"/>
      <c r="G56" s="15"/>
      <c r="H56" s="15" t="s">
        <v>27</v>
      </c>
      <c r="I56" s="15" t="s">
        <v>24</v>
      </c>
      <c r="J56" s="15" t="s">
        <v>25</v>
      </c>
      <c r="K56" s="15" t="s">
        <v>25</v>
      </c>
      <c r="L56" s="15" t="s">
        <v>25</v>
      </c>
      <c r="M56" s="15" t="s">
        <v>25</v>
      </c>
      <c r="N56" s="15" t="s">
        <v>25</v>
      </c>
      <c r="O56" s="15" t="s">
        <v>24</v>
      </c>
      <c r="P56" s="15" t="s">
        <v>26</v>
      </c>
      <c r="Q56" s="15" t="s">
        <v>25</v>
      </c>
      <c r="R56" s="15" t="s">
        <v>24</v>
      </c>
      <c r="S56" s="15" t="s">
        <v>226</v>
      </c>
      <c r="T56" s="15" t="s">
        <v>28</v>
      </c>
      <c r="U56" s="15" t="s">
        <v>28</v>
      </c>
      <c r="V56" s="15" t="s">
        <v>28</v>
      </c>
      <c r="W56" s="15" t="s">
        <v>28</v>
      </c>
      <c r="X56" s="15" t="s">
        <v>27</v>
      </c>
      <c r="Y56" s="15" t="s">
        <v>24</v>
      </c>
      <c r="Z56" s="15" t="s">
        <v>28</v>
      </c>
      <c r="AA56" s="15" t="s">
        <v>27</v>
      </c>
      <c r="AB56" s="15" t="s">
        <v>25</v>
      </c>
      <c r="AC56" s="15" t="s">
        <v>27</v>
      </c>
      <c r="AD56" s="15" t="s">
        <v>25</v>
      </c>
      <c r="AE56" s="15" t="s">
        <v>25</v>
      </c>
      <c r="AF56" s="15" t="s">
        <v>24</v>
      </c>
      <c r="AG56" s="15" t="s">
        <v>27</v>
      </c>
      <c r="AH56" s="15" t="s">
        <v>27</v>
      </c>
      <c r="AI56" s="61" t="s">
        <v>27</v>
      </c>
      <c r="AJ56" s="15" t="s">
        <v>27</v>
      </c>
      <c r="AK56" s="15" t="s">
        <v>27</v>
      </c>
      <c r="AL56" s="18" t="s">
        <v>27</v>
      </c>
      <c r="AM56" s="15" t="s">
        <v>24</v>
      </c>
      <c r="AN56" s="15" t="s">
        <v>25</v>
      </c>
      <c r="AO56" s="15" t="s">
        <v>25</v>
      </c>
      <c r="AP56" s="15" t="s">
        <v>25</v>
      </c>
      <c r="AQ56" s="15" t="s">
        <v>25</v>
      </c>
      <c r="AR56" s="15" t="s">
        <v>27</v>
      </c>
      <c r="AS56" s="15" t="s">
        <v>25</v>
      </c>
      <c r="AT56" s="15" t="s">
        <v>24</v>
      </c>
      <c r="AU56" s="15" t="s">
        <v>25</v>
      </c>
      <c r="AV56" s="15" t="s">
        <v>25</v>
      </c>
      <c r="AW56" s="15">
        <f t="shared" si="2"/>
        <v>10</v>
      </c>
      <c r="AX56" s="15">
        <f t="shared" si="3"/>
        <v>10</v>
      </c>
      <c r="AY56" s="15">
        <f t="shared" si="4"/>
        <v>5</v>
      </c>
      <c r="AZ56" s="15">
        <f t="shared" si="5"/>
        <v>0</v>
      </c>
      <c r="BA56" s="15">
        <f t="shared" si="6"/>
        <v>0</v>
      </c>
      <c r="BB56" s="15">
        <f t="shared" si="7"/>
        <v>0</v>
      </c>
      <c r="BC56" s="15">
        <f t="shared" si="8"/>
        <v>0</v>
      </c>
      <c r="BD56" s="15">
        <f t="shared" si="9"/>
        <v>0</v>
      </c>
      <c r="BE56" s="15">
        <f t="shared" si="10"/>
        <v>0</v>
      </c>
      <c r="BF56" s="38">
        <f t="shared" si="11"/>
        <v>0</v>
      </c>
      <c r="BG56" s="38">
        <f t="shared" si="12"/>
        <v>0</v>
      </c>
      <c r="BH56" s="15">
        <f t="shared" si="13"/>
        <v>5</v>
      </c>
      <c r="BI56" s="15">
        <f t="shared" si="14"/>
        <v>0</v>
      </c>
      <c r="BJ56" s="38">
        <f t="shared" si="15"/>
        <v>1</v>
      </c>
      <c r="BK56" s="15">
        <f t="shared" si="16"/>
        <v>0</v>
      </c>
      <c r="BL56" s="64">
        <f t="shared" si="28"/>
        <v>26</v>
      </c>
      <c r="BM56" s="66">
        <f t="shared" si="17"/>
        <v>5</v>
      </c>
      <c r="BN56" s="39">
        <f t="shared" si="18"/>
        <v>31</v>
      </c>
      <c r="BO56" s="39">
        <f t="shared" si="19"/>
        <v>0</v>
      </c>
      <c r="BP56" s="39">
        <f t="shared" si="1"/>
        <v>0</v>
      </c>
      <c r="BQ56" s="39">
        <f t="shared" si="20"/>
        <v>1</v>
      </c>
      <c r="BR56" s="19"/>
      <c r="BS56" s="19"/>
      <c r="BT56" s="40">
        <f t="shared" si="21"/>
        <v>-31</v>
      </c>
      <c r="BV56" s="17">
        <f t="shared" si="22"/>
        <v>0</v>
      </c>
      <c r="BW56" s="17">
        <f t="shared" si="23"/>
        <v>0</v>
      </c>
      <c r="BY56" s="17">
        <f t="shared" si="24"/>
        <v>0</v>
      </c>
      <c r="CB56" s="43">
        <f t="shared" si="25"/>
        <v>-0.66666666666666696</v>
      </c>
      <c r="CC56" s="40">
        <f t="shared" si="26"/>
        <v>0</v>
      </c>
    </row>
    <row r="57" spans="1:81" s="17" customFormat="1" ht="21" customHeight="1" x14ac:dyDescent="0.25">
      <c r="A57" s="15">
        <f t="shared" si="27"/>
        <v>48</v>
      </c>
      <c r="B57" s="67" t="s">
        <v>161</v>
      </c>
      <c r="C57" s="46" t="s">
        <v>162</v>
      </c>
      <c r="D57" s="57"/>
      <c r="E57" s="19" t="s">
        <v>71</v>
      </c>
      <c r="F57" s="58"/>
      <c r="G57" s="15"/>
      <c r="H57" s="15" t="s">
        <v>25</v>
      </c>
      <c r="I57" s="15" t="s">
        <v>25</v>
      </c>
      <c r="J57" s="15" t="s">
        <v>24</v>
      </c>
      <c r="K57" s="15" t="s">
        <v>27</v>
      </c>
      <c r="L57" s="15" t="s">
        <v>27</v>
      </c>
      <c r="M57" s="15" t="s">
        <v>27</v>
      </c>
      <c r="N57" s="15" t="s">
        <v>27</v>
      </c>
      <c r="O57" s="15" t="s">
        <v>27</v>
      </c>
      <c r="P57" s="15" t="s">
        <v>27</v>
      </c>
      <c r="Q57" s="15" t="s">
        <v>24</v>
      </c>
      <c r="R57" s="15" t="s">
        <v>25</v>
      </c>
      <c r="S57" s="15" t="s">
        <v>24</v>
      </c>
      <c r="T57" s="15" t="s">
        <v>27</v>
      </c>
      <c r="U57" s="15" t="s">
        <v>27</v>
      </c>
      <c r="V57" s="15" t="s">
        <v>27</v>
      </c>
      <c r="W57" s="15" t="s">
        <v>27</v>
      </c>
      <c r="X57" s="15" t="s">
        <v>27</v>
      </c>
      <c r="Y57" s="15" t="s">
        <v>27</v>
      </c>
      <c r="Z57" s="15" t="s">
        <v>24</v>
      </c>
      <c r="AA57" s="15" t="s">
        <v>28</v>
      </c>
      <c r="AB57" s="15" t="s">
        <v>28</v>
      </c>
      <c r="AC57" s="15" t="s">
        <v>28</v>
      </c>
      <c r="AD57" s="15" t="s">
        <v>28</v>
      </c>
      <c r="AE57" s="15" t="s">
        <v>28</v>
      </c>
      <c r="AF57" s="16" t="s">
        <v>28</v>
      </c>
      <c r="AG57" s="15" t="s">
        <v>24</v>
      </c>
      <c r="AH57" s="15" t="s">
        <v>25</v>
      </c>
      <c r="AI57" s="15" t="s">
        <v>25</v>
      </c>
      <c r="AJ57" s="15" t="s">
        <v>26</v>
      </c>
      <c r="AK57" s="15" t="s">
        <v>25</v>
      </c>
      <c r="AL57" s="18" t="s">
        <v>25</v>
      </c>
      <c r="AM57" s="15" t="s">
        <v>25</v>
      </c>
      <c r="AN57" s="15" t="s">
        <v>24</v>
      </c>
      <c r="AO57" s="15" t="s">
        <v>27</v>
      </c>
      <c r="AP57" s="15" t="s">
        <v>25</v>
      </c>
      <c r="AQ57" s="15" t="s">
        <v>25</v>
      </c>
      <c r="AR57" s="15" t="s">
        <v>25</v>
      </c>
      <c r="AS57" s="15" t="s">
        <v>27</v>
      </c>
      <c r="AT57" s="15" t="s">
        <v>27</v>
      </c>
      <c r="AU57" s="15" t="s">
        <v>24</v>
      </c>
      <c r="AV57" s="15" t="s">
        <v>26</v>
      </c>
      <c r="AW57" s="15">
        <f t="shared" si="2"/>
        <v>9</v>
      </c>
      <c r="AX57" s="15">
        <f t="shared" si="3"/>
        <v>9</v>
      </c>
      <c r="AY57" s="15">
        <f t="shared" si="4"/>
        <v>6</v>
      </c>
      <c r="AZ57" s="15">
        <f t="shared" si="5"/>
        <v>0</v>
      </c>
      <c r="BA57" s="15">
        <f t="shared" si="6"/>
        <v>0</v>
      </c>
      <c r="BB57" s="15">
        <f t="shared" si="7"/>
        <v>0</v>
      </c>
      <c r="BC57" s="15">
        <f t="shared" si="8"/>
        <v>0</v>
      </c>
      <c r="BD57" s="15">
        <f t="shared" si="9"/>
        <v>0</v>
      </c>
      <c r="BE57" s="15">
        <f t="shared" si="10"/>
        <v>0</v>
      </c>
      <c r="BF57" s="38">
        <f t="shared" si="11"/>
        <v>0</v>
      </c>
      <c r="BG57" s="38">
        <f t="shared" si="12"/>
        <v>0</v>
      </c>
      <c r="BH57" s="15">
        <f t="shared" si="13"/>
        <v>5</v>
      </c>
      <c r="BI57" s="15">
        <f t="shared" si="14"/>
        <v>2</v>
      </c>
      <c r="BJ57" s="38">
        <f t="shared" si="15"/>
        <v>0</v>
      </c>
      <c r="BK57" s="15">
        <f t="shared" si="16"/>
        <v>0</v>
      </c>
      <c r="BL57" s="64">
        <f t="shared" si="28"/>
        <v>24</v>
      </c>
      <c r="BM57" s="66">
        <f t="shared" si="17"/>
        <v>5</v>
      </c>
      <c r="BN57" s="39">
        <f t="shared" si="18"/>
        <v>29</v>
      </c>
      <c r="BO57" s="39">
        <f t="shared" si="19"/>
        <v>0</v>
      </c>
      <c r="BP57" s="39">
        <f t="shared" si="1"/>
        <v>0</v>
      </c>
      <c r="BQ57" s="39">
        <f t="shared" si="20"/>
        <v>0</v>
      </c>
      <c r="BR57" s="19"/>
      <c r="BS57" s="19"/>
      <c r="BT57" s="40">
        <f t="shared" si="21"/>
        <v>-29</v>
      </c>
      <c r="BV57" s="17">
        <f t="shared" si="22"/>
        <v>0</v>
      </c>
      <c r="BW57" s="17">
        <f t="shared" si="23"/>
        <v>0</v>
      </c>
      <c r="BY57" s="17">
        <f t="shared" si="24"/>
        <v>0</v>
      </c>
      <c r="CB57" s="43">
        <f t="shared" si="25"/>
        <v>-1</v>
      </c>
      <c r="CC57" s="40">
        <f t="shared" si="26"/>
        <v>0</v>
      </c>
    </row>
    <row r="58" spans="1:81" s="17" customFormat="1" ht="21" customHeight="1" x14ac:dyDescent="0.25">
      <c r="A58" s="15">
        <f t="shared" si="27"/>
        <v>49</v>
      </c>
      <c r="B58" s="67" t="s">
        <v>163</v>
      </c>
      <c r="C58" s="46" t="s">
        <v>164</v>
      </c>
      <c r="D58" s="57"/>
      <c r="E58" s="19" t="s">
        <v>71</v>
      </c>
      <c r="F58" s="58"/>
      <c r="G58" s="15"/>
      <c r="H58" s="15" t="s">
        <v>28</v>
      </c>
      <c r="I58" s="15" t="s">
        <v>28</v>
      </c>
      <c r="J58" s="15" t="s">
        <v>28</v>
      </c>
      <c r="K58" s="15" t="s">
        <v>24</v>
      </c>
      <c r="L58" s="15" t="s">
        <v>27</v>
      </c>
      <c r="M58" s="15" t="s">
        <v>27</v>
      </c>
      <c r="N58" s="15" t="s">
        <v>27</v>
      </c>
      <c r="O58" s="15" t="s">
        <v>27</v>
      </c>
      <c r="P58" s="15" t="s">
        <v>27</v>
      </c>
      <c r="Q58" s="15" t="s">
        <v>27</v>
      </c>
      <c r="R58" s="15" t="s">
        <v>25</v>
      </c>
      <c r="S58" s="15" t="s">
        <v>225</v>
      </c>
      <c r="T58" s="15" t="s">
        <v>24</v>
      </c>
      <c r="U58" s="15" t="s">
        <v>25</v>
      </c>
      <c r="V58" s="15" t="s">
        <v>25</v>
      </c>
      <c r="W58" s="15" t="s">
        <v>25</v>
      </c>
      <c r="X58" s="15" t="s">
        <v>25</v>
      </c>
      <c r="Y58" s="15" t="s">
        <v>25</v>
      </c>
      <c r="Z58" s="15" t="s">
        <v>25</v>
      </c>
      <c r="AA58" s="15" t="s">
        <v>24</v>
      </c>
      <c r="AB58" s="15" t="s">
        <v>28</v>
      </c>
      <c r="AC58" s="16" t="s">
        <v>26</v>
      </c>
      <c r="AD58" s="15" t="s">
        <v>25</v>
      </c>
      <c r="AE58" s="15" t="s">
        <v>26</v>
      </c>
      <c r="AF58" s="15" t="s">
        <v>25</v>
      </c>
      <c r="AG58" s="15" t="s">
        <v>25</v>
      </c>
      <c r="AH58" s="15" t="s">
        <v>24</v>
      </c>
      <c r="AI58" s="15" t="s">
        <v>28</v>
      </c>
      <c r="AJ58" s="15" t="s">
        <v>28</v>
      </c>
      <c r="AK58" s="15" t="s">
        <v>28</v>
      </c>
      <c r="AL58" s="15" t="s">
        <v>28</v>
      </c>
      <c r="AM58" s="15" t="s">
        <v>28</v>
      </c>
      <c r="AN58" s="15" t="s">
        <v>28</v>
      </c>
      <c r="AO58" s="15" t="s">
        <v>24</v>
      </c>
      <c r="AP58" s="15" t="s">
        <v>27</v>
      </c>
      <c r="AQ58" s="15" t="s">
        <v>27</v>
      </c>
      <c r="AR58" s="15" t="s">
        <v>25</v>
      </c>
      <c r="AS58" s="15" t="s">
        <v>25</v>
      </c>
      <c r="AT58" s="15" t="s">
        <v>25</v>
      </c>
      <c r="AU58" s="15" t="s">
        <v>25</v>
      </c>
      <c r="AV58" s="15" t="s">
        <v>24</v>
      </c>
      <c r="AW58" s="15">
        <f t="shared" si="2"/>
        <v>14</v>
      </c>
      <c r="AX58" s="15">
        <f t="shared" si="3"/>
        <v>2</v>
      </c>
      <c r="AY58" s="15">
        <f t="shared" si="4"/>
        <v>7</v>
      </c>
      <c r="AZ58" s="15">
        <f t="shared" si="5"/>
        <v>0</v>
      </c>
      <c r="BA58" s="15">
        <f t="shared" si="6"/>
        <v>0</v>
      </c>
      <c r="BB58" s="15">
        <f t="shared" si="7"/>
        <v>0</v>
      </c>
      <c r="BC58" s="15">
        <f t="shared" si="8"/>
        <v>0</v>
      </c>
      <c r="BD58" s="15">
        <f t="shared" si="9"/>
        <v>0</v>
      </c>
      <c r="BE58" s="15">
        <f t="shared" si="10"/>
        <v>0</v>
      </c>
      <c r="BF58" s="38">
        <f t="shared" si="11"/>
        <v>0</v>
      </c>
      <c r="BG58" s="38">
        <f t="shared" si="12"/>
        <v>0</v>
      </c>
      <c r="BH58" s="15">
        <f t="shared" si="13"/>
        <v>5</v>
      </c>
      <c r="BI58" s="15">
        <f t="shared" si="14"/>
        <v>2</v>
      </c>
      <c r="BJ58" s="38">
        <f t="shared" si="15"/>
        <v>1</v>
      </c>
      <c r="BK58" s="15">
        <f t="shared" si="16"/>
        <v>0</v>
      </c>
      <c r="BL58" s="64">
        <f t="shared" si="28"/>
        <v>24</v>
      </c>
      <c r="BM58" s="66">
        <f t="shared" si="17"/>
        <v>5</v>
      </c>
      <c r="BN58" s="39">
        <f t="shared" si="18"/>
        <v>29</v>
      </c>
      <c r="BO58" s="39">
        <f t="shared" si="19"/>
        <v>0</v>
      </c>
      <c r="BP58" s="39">
        <f t="shared" si="1"/>
        <v>0</v>
      </c>
      <c r="BQ58" s="39">
        <f t="shared" si="20"/>
        <v>1</v>
      </c>
      <c r="BR58" s="19"/>
      <c r="BS58" s="19"/>
      <c r="BT58" s="40">
        <f t="shared" si="21"/>
        <v>-29</v>
      </c>
      <c r="BV58" s="17">
        <f t="shared" si="22"/>
        <v>0</v>
      </c>
      <c r="BW58" s="17">
        <f t="shared" si="23"/>
        <v>0</v>
      </c>
      <c r="BY58" s="17">
        <f t="shared" si="24"/>
        <v>0</v>
      </c>
      <c r="CB58" s="43">
        <f t="shared" si="25"/>
        <v>-1</v>
      </c>
      <c r="CC58" s="40">
        <f t="shared" si="26"/>
        <v>0</v>
      </c>
    </row>
    <row r="59" spans="1:81" s="17" customFormat="1" ht="21" customHeight="1" x14ac:dyDescent="0.25">
      <c r="A59" s="15">
        <f t="shared" si="27"/>
        <v>50</v>
      </c>
      <c r="B59" s="67" t="s">
        <v>165</v>
      </c>
      <c r="C59" s="46" t="s">
        <v>166</v>
      </c>
      <c r="D59" s="57"/>
      <c r="E59" s="19" t="s">
        <v>71</v>
      </c>
      <c r="F59" s="58"/>
      <c r="G59" s="15"/>
      <c r="H59" s="15" t="s">
        <v>25</v>
      </c>
      <c r="I59" s="15" t="s">
        <v>25</v>
      </c>
      <c r="J59" s="15" t="s">
        <v>25</v>
      </c>
      <c r="K59" s="15" t="s">
        <v>25</v>
      </c>
      <c r="L59" s="15" t="s">
        <v>24</v>
      </c>
      <c r="M59" s="15" t="s">
        <v>25</v>
      </c>
      <c r="N59" s="15" t="s">
        <v>25</v>
      </c>
      <c r="O59" s="15" t="s">
        <v>25</v>
      </c>
      <c r="P59" s="15" t="s">
        <v>25</v>
      </c>
      <c r="Q59" s="15" t="s">
        <v>25</v>
      </c>
      <c r="R59" s="15" t="s">
        <v>25</v>
      </c>
      <c r="S59" s="15" t="s">
        <v>225</v>
      </c>
      <c r="T59" s="15" t="s">
        <v>25</v>
      </c>
      <c r="U59" s="15" t="s">
        <v>24</v>
      </c>
      <c r="V59" s="15" t="s">
        <v>25</v>
      </c>
      <c r="W59" s="15" t="s">
        <v>25</v>
      </c>
      <c r="X59" s="15" t="s">
        <v>25</v>
      </c>
      <c r="Y59" s="15" t="s">
        <v>25</v>
      </c>
      <c r="Z59" s="15" t="s">
        <v>25</v>
      </c>
      <c r="AA59" s="15" t="s">
        <v>25</v>
      </c>
      <c r="AB59" s="15" t="s">
        <v>24</v>
      </c>
      <c r="AC59" s="15" t="s">
        <v>26</v>
      </c>
      <c r="AD59" s="15" t="s">
        <v>25</v>
      </c>
      <c r="AE59" s="15" t="s">
        <v>25</v>
      </c>
      <c r="AF59" s="15" t="s">
        <v>25</v>
      </c>
      <c r="AG59" s="15" t="s">
        <v>25</v>
      </c>
      <c r="AH59" s="15" t="s">
        <v>25</v>
      </c>
      <c r="AI59" s="15" t="s">
        <v>24</v>
      </c>
      <c r="AJ59" s="15" t="s">
        <v>27</v>
      </c>
      <c r="AK59" s="15" t="s">
        <v>25</v>
      </c>
      <c r="AL59" s="18" t="s">
        <v>25</v>
      </c>
      <c r="AM59" s="15" t="s">
        <v>25</v>
      </c>
      <c r="AN59" s="15" t="s">
        <v>25</v>
      </c>
      <c r="AO59" s="15" t="s">
        <v>24</v>
      </c>
      <c r="AP59" s="15" t="s">
        <v>26</v>
      </c>
      <c r="AQ59" s="15" t="s">
        <v>28</v>
      </c>
      <c r="AR59" s="15" t="s">
        <v>27</v>
      </c>
      <c r="AS59" s="15" t="s">
        <v>25</v>
      </c>
      <c r="AT59" s="15" t="s">
        <v>25</v>
      </c>
      <c r="AU59" s="15" t="s">
        <v>25</v>
      </c>
      <c r="AV59" s="15" t="s">
        <v>25</v>
      </c>
      <c r="AW59" s="15">
        <f t="shared" si="2"/>
        <v>21</v>
      </c>
      <c r="AX59" s="15">
        <f t="shared" si="3"/>
        <v>2</v>
      </c>
      <c r="AY59" s="15">
        <f t="shared" si="4"/>
        <v>1</v>
      </c>
      <c r="AZ59" s="15">
        <f t="shared" si="5"/>
        <v>0</v>
      </c>
      <c r="BA59" s="15">
        <f t="shared" si="6"/>
        <v>0</v>
      </c>
      <c r="BB59" s="15">
        <f t="shared" si="7"/>
        <v>0</v>
      </c>
      <c r="BC59" s="15">
        <f t="shared" si="8"/>
        <v>0</v>
      </c>
      <c r="BD59" s="15">
        <f t="shared" si="9"/>
        <v>0</v>
      </c>
      <c r="BE59" s="15">
        <f t="shared" si="10"/>
        <v>0</v>
      </c>
      <c r="BF59" s="38">
        <f t="shared" si="11"/>
        <v>0</v>
      </c>
      <c r="BG59" s="38">
        <f t="shared" si="12"/>
        <v>0</v>
      </c>
      <c r="BH59" s="15">
        <f t="shared" si="13"/>
        <v>4</v>
      </c>
      <c r="BI59" s="15">
        <f t="shared" si="14"/>
        <v>2</v>
      </c>
      <c r="BJ59" s="38">
        <f t="shared" si="15"/>
        <v>1</v>
      </c>
      <c r="BK59" s="15">
        <f t="shared" si="16"/>
        <v>0</v>
      </c>
      <c r="BL59" s="64">
        <f t="shared" si="28"/>
        <v>25</v>
      </c>
      <c r="BM59" s="66">
        <f t="shared" si="17"/>
        <v>4</v>
      </c>
      <c r="BN59" s="39">
        <f t="shared" si="18"/>
        <v>29</v>
      </c>
      <c r="BO59" s="39">
        <f t="shared" si="19"/>
        <v>0</v>
      </c>
      <c r="BP59" s="39">
        <f t="shared" si="1"/>
        <v>0</v>
      </c>
      <c r="BQ59" s="39">
        <f t="shared" si="20"/>
        <v>1</v>
      </c>
      <c r="BR59" s="19"/>
      <c r="BS59" s="19"/>
      <c r="BT59" s="40">
        <f t="shared" si="21"/>
        <v>-29</v>
      </c>
      <c r="BV59" s="17">
        <f t="shared" si="22"/>
        <v>0</v>
      </c>
      <c r="BW59" s="17">
        <f t="shared" si="23"/>
        <v>0</v>
      </c>
      <c r="BY59" s="17">
        <f t="shared" si="24"/>
        <v>0</v>
      </c>
      <c r="CB59" s="43">
        <f t="shared" si="25"/>
        <v>0.16666666666666696</v>
      </c>
      <c r="CC59" s="40">
        <f t="shared" si="26"/>
        <v>0</v>
      </c>
    </row>
    <row r="60" spans="1:81" s="17" customFormat="1" ht="21" customHeight="1" x14ac:dyDescent="0.25">
      <c r="A60" s="15">
        <f t="shared" si="27"/>
        <v>51</v>
      </c>
      <c r="B60" s="67" t="s">
        <v>167</v>
      </c>
      <c r="C60" s="46" t="s">
        <v>168</v>
      </c>
      <c r="D60" s="57"/>
      <c r="E60" s="19" t="s">
        <v>71</v>
      </c>
      <c r="F60" s="58"/>
      <c r="G60" s="15"/>
      <c r="H60" s="15" t="s">
        <v>25</v>
      </c>
      <c r="I60" s="15" t="s">
        <v>25</v>
      </c>
      <c r="J60" s="15" t="s">
        <v>25</v>
      </c>
      <c r="K60" s="15" t="s">
        <v>25</v>
      </c>
      <c r="L60" s="15" t="s">
        <v>25</v>
      </c>
      <c r="M60" s="15" t="s">
        <v>24</v>
      </c>
      <c r="N60" s="15" t="s">
        <v>28</v>
      </c>
      <c r="O60" s="15" t="s">
        <v>28</v>
      </c>
      <c r="P60" s="15" t="s">
        <v>28</v>
      </c>
      <c r="Q60" s="15" t="s">
        <v>28</v>
      </c>
      <c r="R60" s="15" t="s">
        <v>27</v>
      </c>
      <c r="S60" s="15" t="s">
        <v>225</v>
      </c>
      <c r="T60" s="15" t="s">
        <v>25</v>
      </c>
      <c r="U60" s="15" t="s">
        <v>25</v>
      </c>
      <c r="V60" s="15" t="s">
        <v>24</v>
      </c>
      <c r="W60" s="15" t="s">
        <v>27</v>
      </c>
      <c r="X60" s="15" t="s">
        <v>25</v>
      </c>
      <c r="Y60" s="15" t="s">
        <v>25</v>
      </c>
      <c r="Z60" s="15" t="s">
        <v>25</v>
      </c>
      <c r="AA60" s="15" t="s">
        <v>25</v>
      </c>
      <c r="AB60" s="15" t="s">
        <v>25</v>
      </c>
      <c r="AC60" s="15" t="s">
        <v>24</v>
      </c>
      <c r="AD60" s="15" t="s">
        <v>25</v>
      </c>
      <c r="AE60" s="15" t="s">
        <v>25</v>
      </c>
      <c r="AF60" s="15" t="s">
        <v>25</v>
      </c>
      <c r="AG60" s="15" t="s">
        <v>27</v>
      </c>
      <c r="AH60" s="15" t="s">
        <v>222</v>
      </c>
      <c r="AI60" s="15" t="s">
        <v>25</v>
      </c>
      <c r="AJ60" s="15" t="s">
        <v>24</v>
      </c>
      <c r="AK60" s="15" t="s">
        <v>25</v>
      </c>
      <c r="AL60" s="18" t="s">
        <v>26</v>
      </c>
      <c r="AM60" s="15" t="s">
        <v>25</v>
      </c>
      <c r="AN60" s="15" t="s">
        <v>25</v>
      </c>
      <c r="AO60" s="15" t="s">
        <v>25</v>
      </c>
      <c r="AP60" s="15" t="s">
        <v>25</v>
      </c>
      <c r="AQ60" s="15" t="s">
        <v>24</v>
      </c>
      <c r="AR60" s="15" t="s">
        <v>28</v>
      </c>
      <c r="AS60" s="15" t="s">
        <v>28</v>
      </c>
      <c r="AT60" s="15" t="s">
        <v>27</v>
      </c>
      <c r="AU60" s="15" t="s">
        <v>27</v>
      </c>
      <c r="AV60" s="15" t="s">
        <v>28</v>
      </c>
      <c r="AW60" s="15">
        <f t="shared" si="2"/>
        <v>16</v>
      </c>
      <c r="AX60" s="15">
        <f t="shared" si="3"/>
        <v>5</v>
      </c>
      <c r="AY60" s="15">
        <f t="shared" si="4"/>
        <v>3</v>
      </c>
      <c r="AZ60" s="15">
        <f t="shared" si="5"/>
        <v>0</v>
      </c>
      <c r="BA60" s="15">
        <f t="shared" si="6"/>
        <v>0</v>
      </c>
      <c r="BB60" s="15">
        <f t="shared" si="7"/>
        <v>0</v>
      </c>
      <c r="BC60" s="15">
        <f t="shared" si="8"/>
        <v>0</v>
      </c>
      <c r="BD60" s="15">
        <f t="shared" si="9"/>
        <v>0</v>
      </c>
      <c r="BE60" s="15">
        <f t="shared" si="10"/>
        <v>0</v>
      </c>
      <c r="BF60" s="38">
        <f t="shared" si="11"/>
        <v>0</v>
      </c>
      <c r="BG60" s="38">
        <f t="shared" si="12"/>
        <v>0</v>
      </c>
      <c r="BH60" s="15">
        <f t="shared" si="13"/>
        <v>4</v>
      </c>
      <c r="BI60" s="15">
        <f t="shared" si="14"/>
        <v>1</v>
      </c>
      <c r="BJ60" s="38">
        <f t="shared" si="15"/>
        <v>1</v>
      </c>
      <c r="BK60" s="15">
        <f t="shared" si="16"/>
        <v>0</v>
      </c>
      <c r="BL60" s="64">
        <f t="shared" si="28"/>
        <v>25</v>
      </c>
      <c r="BM60" s="66">
        <f t="shared" si="17"/>
        <v>4</v>
      </c>
      <c r="BN60" s="39">
        <f t="shared" si="18"/>
        <v>29</v>
      </c>
      <c r="BO60" s="39">
        <f t="shared" si="19"/>
        <v>0</v>
      </c>
      <c r="BP60" s="39">
        <f t="shared" si="1"/>
        <v>0</v>
      </c>
      <c r="BQ60" s="39">
        <f t="shared" si="20"/>
        <v>1</v>
      </c>
      <c r="BR60" s="19"/>
      <c r="BS60" s="19"/>
      <c r="BT60" s="40">
        <f t="shared" si="21"/>
        <v>-29</v>
      </c>
      <c r="BV60" s="17">
        <f t="shared" si="22"/>
        <v>0</v>
      </c>
      <c r="BW60" s="17">
        <f t="shared" si="23"/>
        <v>0</v>
      </c>
      <c r="BY60" s="17">
        <f t="shared" si="24"/>
        <v>0</v>
      </c>
      <c r="CB60" s="43">
        <f t="shared" si="25"/>
        <v>0.16666666666666696</v>
      </c>
      <c r="CC60" s="40">
        <f t="shared" si="26"/>
        <v>0</v>
      </c>
    </row>
    <row r="61" spans="1:81" s="17" customFormat="1" ht="21" customHeight="1" x14ac:dyDescent="0.25">
      <c r="A61" s="15">
        <f t="shared" si="27"/>
        <v>52</v>
      </c>
      <c r="B61" s="67" t="s">
        <v>169</v>
      </c>
      <c r="C61" s="46" t="s">
        <v>30</v>
      </c>
      <c r="D61" s="57"/>
      <c r="E61" s="19" t="s">
        <v>71</v>
      </c>
      <c r="F61" s="58"/>
      <c r="G61" s="15"/>
      <c r="H61" s="15" t="s">
        <v>27</v>
      </c>
      <c r="I61" s="15" t="s">
        <v>27</v>
      </c>
      <c r="J61" s="15" t="s">
        <v>27</v>
      </c>
      <c r="K61" s="15" t="s">
        <v>27</v>
      </c>
      <c r="L61" s="15" t="s">
        <v>27</v>
      </c>
      <c r="M61" s="15" t="s">
        <v>27</v>
      </c>
      <c r="N61" s="15" t="s">
        <v>24</v>
      </c>
      <c r="O61" s="15" t="s">
        <v>25</v>
      </c>
      <c r="P61" s="15" t="s">
        <v>25</v>
      </c>
      <c r="Q61" s="15" t="s">
        <v>25</v>
      </c>
      <c r="R61" s="15" t="s">
        <v>27</v>
      </c>
      <c r="S61" s="15" t="s">
        <v>224</v>
      </c>
      <c r="T61" s="15" t="s">
        <v>27</v>
      </c>
      <c r="U61" s="15" t="s">
        <v>24</v>
      </c>
      <c r="V61" s="15" t="s">
        <v>26</v>
      </c>
      <c r="W61" s="15" t="s">
        <v>26</v>
      </c>
      <c r="X61" s="15" t="s">
        <v>28</v>
      </c>
      <c r="Y61" s="15" t="s">
        <v>28</v>
      </c>
      <c r="Z61" s="15" t="s">
        <v>28</v>
      </c>
      <c r="AA61" s="15" t="s">
        <v>28</v>
      </c>
      <c r="AB61" s="15" t="s">
        <v>28</v>
      </c>
      <c r="AC61" s="15" t="s">
        <v>27</v>
      </c>
      <c r="AD61" s="15" t="s">
        <v>24</v>
      </c>
      <c r="AE61" s="15" t="s">
        <v>25</v>
      </c>
      <c r="AF61" s="15" t="s">
        <v>25</v>
      </c>
      <c r="AG61" s="15" t="s">
        <v>25</v>
      </c>
      <c r="AH61" s="15" t="s">
        <v>25</v>
      </c>
      <c r="AI61" s="15" t="s">
        <v>26</v>
      </c>
      <c r="AJ61" s="15" t="s">
        <v>26</v>
      </c>
      <c r="AK61" s="15" t="s">
        <v>24</v>
      </c>
      <c r="AL61" s="18" t="s">
        <v>27</v>
      </c>
      <c r="AM61" s="15" t="s">
        <v>27</v>
      </c>
      <c r="AN61" s="15" t="s">
        <v>27</v>
      </c>
      <c r="AO61" s="15" t="s">
        <v>27</v>
      </c>
      <c r="AP61" s="15" t="s">
        <v>27</v>
      </c>
      <c r="AQ61" s="15" t="s">
        <v>27</v>
      </c>
      <c r="AR61" s="15" t="s">
        <v>24</v>
      </c>
      <c r="AS61" s="15" t="s">
        <v>25</v>
      </c>
      <c r="AT61" s="15" t="s">
        <v>25</v>
      </c>
      <c r="AU61" s="15" t="s">
        <v>25</v>
      </c>
      <c r="AV61" s="15" t="s">
        <v>26</v>
      </c>
      <c r="AW61" s="15">
        <f t="shared" si="2"/>
        <v>7</v>
      </c>
      <c r="AX61" s="15">
        <f t="shared" si="3"/>
        <v>9</v>
      </c>
      <c r="AY61" s="15">
        <f t="shared" si="4"/>
        <v>5</v>
      </c>
      <c r="AZ61" s="15">
        <f t="shared" si="5"/>
        <v>0</v>
      </c>
      <c r="BA61" s="15">
        <f t="shared" si="6"/>
        <v>0</v>
      </c>
      <c r="BB61" s="15">
        <f t="shared" si="7"/>
        <v>0</v>
      </c>
      <c r="BC61" s="15">
        <f t="shared" si="8"/>
        <v>0</v>
      </c>
      <c r="BD61" s="15">
        <f t="shared" si="9"/>
        <v>0</v>
      </c>
      <c r="BE61" s="15">
        <f t="shared" si="10"/>
        <v>0</v>
      </c>
      <c r="BF61" s="38">
        <f t="shared" si="11"/>
        <v>0</v>
      </c>
      <c r="BG61" s="38">
        <f t="shared" si="12"/>
        <v>0</v>
      </c>
      <c r="BH61" s="15">
        <f t="shared" si="13"/>
        <v>4</v>
      </c>
      <c r="BI61" s="15">
        <f t="shared" si="14"/>
        <v>5</v>
      </c>
      <c r="BJ61" s="38">
        <f t="shared" si="15"/>
        <v>1</v>
      </c>
      <c r="BK61" s="15">
        <f t="shared" si="16"/>
        <v>0</v>
      </c>
      <c r="BL61" s="64">
        <f>SUM(AW61:BE61)+BJ61</f>
        <v>22</v>
      </c>
      <c r="BM61" s="66">
        <f t="shared" si="17"/>
        <v>4</v>
      </c>
      <c r="BN61" s="39">
        <f t="shared" si="18"/>
        <v>26</v>
      </c>
      <c r="BO61" s="39">
        <f t="shared" si="19"/>
        <v>0</v>
      </c>
      <c r="BP61" s="39">
        <f t="shared" si="1"/>
        <v>0</v>
      </c>
      <c r="BQ61" s="39">
        <f t="shared" si="20"/>
        <v>1</v>
      </c>
      <c r="BR61" s="19"/>
      <c r="BS61" s="19"/>
      <c r="BT61" s="40">
        <f t="shared" si="21"/>
        <v>-26</v>
      </c>
      <c r="BV61" s="17">
        <f t="shared" si="22"/>
        <v>0</v>
      </c>
      <c r="BW61" s="17">
        <f t="shared" si="23"/>
        <v>0</v>
      </c>
      <c r="BY61" s="17">
        <f t="shared" si="24"/>
        <v>0</v>
      </c>
      <c r="CB61" s="43">
        <f t="shared" si="25"/>
        <v>-0.33333333333333348</v>
      </c>
      <c r="CC61" s="40">
        <f t="shared" si="26"/>
        <v>0</v>
      </c>
    </row>
    <row r="62" spans="1:81" s="17" customFormat="1" ht="21" customHeight="1" x14ac:dyDescent="0.25">
      <c r="A62" s="15">
        <f t="shared" si="27"/>
        <v>53</v>
      </c>
      <c r="B62" s="67" t="s">
        <v>170</v>
      </c>
      <c r="C62" s="46" t="s">
        <v>171</v>
      </c>
      <c r="D62" s="57"/>
      <c r="E62" s="19" t="s">
        <v>71</v>
      </c>
      <c r="F62" s="58"/>
      <c r="G62" s="15"/>
      <c r="H62" s="15" t="s">
        <v>24</v>
      </c>
      <c r="I62" s="15" t="s">
        <v>25</v>
      </c>
      <c r="J62" s="15" t="s">
        <v>25</v>
      </c>
      <c r="K62" s="15" t="s">
        <v>25</v>
      </c>
      <c r="L62" s="15" t="s">
        <v>25</v>
      </c>
      <c r="M62" s="15" t="s">
        <v>25</v>
      </c>
      <c r="N62" s="15" t="s">
        <v>25</v>
      </c>
      <c r="O62" s="15" t="s">
        <v>24</v>
      </c>
      <c r="P62" s="15" t="s">
        <v>25</v>
      </c>
      <c r="Q62" s="15" t="s">
        <v>25</v>
      </c>
      <c r="R62" s="15" t="s">
        <v>27</v>
      </c>
      <c r="S62" s="15" t="s">
        <v>224</v>
      </c>
      <c r="T62" s="15" t="s">
        <v>27</v>
      </c>
      <c r="U62" s="15" t="s">
        <v>27</v>
      </c>
      <c r="V62" s="15" t="s">
        <v>27</v>
      </c>
      <c r="W62" s="15" t="s">
        <v>27</v>
      </c>
      <c r="X62" s="15" t="s">
        <v>24</v>
      </c>
      <c r="Y62" s="15" t="s">
        <v>26</v>
      </c>
      <c r="Z62" s="15" t="s">
        <v>26</v>
      </c>
      <c r="AA62" s="15" t="s">
        <v>25</v>
      </c>
      <c r="AB62" s="15" t="s">
        <v>25</v>
      </c>
      <c r="AC62" s="16" t="s">
        <v>25</v>
      </c>
      <c r="AD62" s="15" t="s">
        <v>25</v>
      </c>
      <c r="AE62" s="15" t="s">
        <v>24</v>
      </c>
      <c r="AF62" s="16" t="s">
        <v>26</v>
      </c>
      <c r="AG62" s="15" t="s">
        <v>28</v>
      </c>
      <c r="AH62" s="15" t="s">
        <v>28</v>
      </c>
      <c r="AI62" s="15" t="s">
        <v>28</v>
      </c>
      <c r="AJ62" s="15" t="s">
        <v>28</v>
      </c>
      <c r="AK62" s="15" t="s">
        <v>28</v>
      </c>
      <c r="AL62" s="15" t="s">
        <v>24</v>
      </c>
      <c r="AM62" s="15" t="s">
        <v>25</v>
      </c>
      <c r="AN62" s="15" t="s">
        <v>25</v>
      </c>
      <c r="AO62" s="15" t="s">
        <v>25</v>
      </c>
      <c r="AP62" s="15" t="s">
        <v>28</v>
      </c>
      <c r="AQ62" s="15" t="s">
        <v>27</v>
      </c>
      <c r="AR62" s="15" t="s">
        <v>25</v>
      </c>
      <c r="AS62" s="15" t="s">
        <v>24</v>
      </c>
      <c r="AT62" s="15" t="s">
        <v>25</v>
      </c>
      <c r="AU62" s="15" t="s">
        <v>25</v>
      </c>
      <c r="AV62" s="15" t="s">
        <v>27</v>
      </c>
      <c r="AW62" s="15">
        <f t="shared" si="2"/>
        <v>10</v>
      </c>
      <c r="AX62" s="15">
        <f t="shared" si="3"/>
        <v>7</v>
      </c>
      <c r="AY62" s="15">
        <f t="shared" si="4"/>
        <v>6</v>
      </c>
      <c r="AZ62" s="15">
        <f t="shared" si="5"/>
        <v>0</v>
      </c>
      <c r="BA62" s="15">
        <f t="shared" si="6"/>
        <v>0</v>
      </c>
      <c r="BB62" s="15">
        <f t="shared" si="7"/>
        <v>0</v>
      </c>
      <c r="BC62" s="15">
        <f t="shared" si="8"/>
        <v>0</v>
      </c>
      <c r="BD62" s="15">
        <f t="shared" si="9"/>
        <v>0</v>
      </c>
      <c r="BE62" s="15">
        <f t="shared" si="10"/>
        <v>0</v>
      </c>
      <c r="BF62" s="38">
        <f t="shared" si="11"/>
        <v>0</v>
      </c>
      <c r="BG62" s="38">
        <f t="shared" si="12"/>
        <v>0</v>
      </c>
      <c r="BH62" s="15">
        <f t="shared" si="13"/>
        <v>4</v>
      </c>
      <c r="BI62" s="15">
        <f t="shared" si="14"/>
        <v>3</v>
      </c>
      <c r="BJ62" s="38">
        <f t="shared" si="15"/>
        <v>1</v>
      </c>
      <c r="BK62" s="15">
        <f t="shared" si="16"/>
        <v>0</v>
      </c>
      <c r="BL62" s="64">
        <f t="shared" si="28"/>
        <v>24</v>
      </c>
      <c r="BM62" s="66">
        <f t="shared" si="17"/>
        <v>4</v>
      </c>
      <c r="BN62" s="39">
        <f t="shared" si="18"/>
        <v>28</v>
      </c>
      <c r="BO62" s="39">
        <f t="shared" si="19"/>
        <v>0</v>
      </c>
      <c r="BP62" s="39">
        <f t="shared" si="1"/>
        <v>0</v>
      </c>
      <c r="BQ62" s="39">
        <f t="shared" si="20"/>
        <v>1</v>
      </c>
      <c r="BR62" s="19"/>
      <c r="BS62" s="19"/>
      <c r="BT62" s="40">
        <f t="shared" si="21"/>
        <v>-28</v>
      </c>
      <c r="BV62" s="17">
        <f t="shared" si="22"/>
        <v>0</v>
      </c>
      <c r="BW62" s="17">
        <f t="shared" si="23"/>
        <v>0</v>
      </c>
      <c r="BY62" s="17">
        <f t="shared" si="24"/>
        <v>0</v>
      </c>
      <c r="CB62" s="43">
        <f t="shared" si="25"/>
        <v>0</v>
      </c>
      <c r="CC62" s="40">
        <f t="shared" si="26"/>
        <v>0</v>
      </c>
    </row>
    <row r="63" spans="1:81" s="17" customFormat="1" ht="21" customHeight="1" x14ac:dyDescent="0.25">
      <c r="A63" s="15">
        <f t="shared" si="27"/>
        <v>54</v>
      </c>
      <c r="B63" s="67" t="s">
        <v>172</v>
      </c>
      <c r="C63" s="46" t="s">
        <v>173</v>
      </c>
      <c r="D63" s="57"/>
      <c r="E63" s="19" t="s">
        <v>71</v>
      </c>
      <c r="F63" s="58"/>
      <c r="G63" s="15"/>
      <c r="H63" s="15" t="s">
        <v>25</v>
      </c>
      <c r="I63" s="15" t="s">
        <v>24</v>
      </c>
      <c r="J63" s="15" t="s">
        <v>25</v>
      </c>
      <c r="K63" s="15" t="s">
        <v>25</v>
      </c>
      <c r="L63" s="15" t="s">
        <v>25</v>
      </c>
      <c r="M63" s="15" t="s">
        <v>25</v>
      </c>
      <c r="N63" s="15" t="s">
        <v>25</v>
      </c>
      <c r="O63" s="15" t="s">
        <v>25</v>
      </c>
      <c r="P63" s="15" t="s">
        <v>28</v>
      </c>
      <c r="Q63" s="15" t="s">
        <v>24</v>
      </c>
      <c r="R63" s="15" t="s">
        <v>26</v>
      </c>
      <c r="S63" s="15" t="s">
        <v>225</v>
      </c>
      <c r="T63" s="15" t="s">
        <v>25</v>
      </c>
      <c r="U63" s="15" t="s">
        <v>25</v>
      </c>
      <c r="V63" s="15" t="s">
        <v>25</v>
      </c>
      <c r="W63" s="15" t="s">
        <v>25</v>
      </c>
      <c r="X63" s="15" t="s">
        <v>25</v>
      </c>
      <c r="Y63" s="15" t="s">
        <v>24</v>
      </c>
      <c r="Z63" s="15" t="s">
        <v>26</v>
      </c>
      <c r="AA63" s="15" t="s">
        <v>25</v>
      </c>
      <c r="AB63" s="15" t="s">
        <v>27</v>
      </c>
      <c r="AC63" s="15" t="s">
        <v>25</v>
      </c>
      <c r="AD63" s="15" t="s">
        <v>25</v>
      </c>
      <c r="AE63" s="15" t="s">
        <v>25</v>
      </c>
      <c r="AF63" s="15" t="s">
        <v>24</v>
      </c>
      <c r="AG63" s="15" t="s">
        <v>25</v>
      </c>
      <c r="AH63" s="15" t="s">
        <v>25</v>
      </c>
      <c r="AI63" s="15" t="s">
        <v>25</v>
      </c>
      <c r="AJ63" s="15" t="s">
        <v>25</v>
      </c>
      <c r="AK63" s="15" t="s">
        <v>25</v>
      </c>
      <c r="AL63" s="18" t="s">
        <v>25</v>
      </c>
      <c r="AM63" s="15" t="s">
        <v>24</v>
      </c>
      <c r="AN63" s="15" t="s">
        <v>25</v>
      </c>
      <c r="AO63" s="15" t="s">
        <v>27</v>
      </c>
      <c r="AP63" s="15" t="s">
        <v>25</v>
      </c>
      <c r="AQ63" s="15" t="s">
        <v>25</v>
      </c>
      <c r="AR63" s="15" t="s">
        <v>25</v>
      </c>
      <c r="AS63" s="15" t="s">
        <v>25</v>
      </c>
      <c r="AT63" s="15" t="s">
        <v>24</v>
      </c>
      <c r="AU63" s="15" t="s">
        <v>25</v>
      </c>
      <c r="AV63" s="15" t="s">
        <v>25</v>
      </c>
      <c r="AW63" s="15">
        <f t="shared" si="2"/>
        <v>22</v>
      </c>
      <c r="AX63" s="15">
        <f t="shared" si="3"/>
        <v>2</v>
      </c>
      <c r="AY63" s="15">
        <f t="shared" si="4"/>
        <v>0</v>
      </c>
      <c r="AZ63" s="15">
        <f t="shared" si="5"/>
        <v>0</v>
      </c>
      <c r="BA63" s="15">
        <f t="shared" si="6"/>
        <v>0</v>
      </c>
      <c r="BB63" s="15">
        <f t="shared" si="7"/>
        <v>0</v>
      </c>
      <c r="BC63" s="15">
        <f t="shared" si="8"/>
        <v>0</v>
      </c>
      <c r="BD63" s="15">
        <f t="shared" si="9"/>
        <v>0</v>
      </c>
      <c r="BE63" s="15">
        <f t="shared" si="10"/>
        <v>0</v>
      </c>
      <c r="BF63" s="38">
        <f t="shared" si="11"/>
        <v>0</v>
      </c>
      <c r="BG63" s="38">
        <f t="shared" si="12"/>
        <v>0</v>
      </c>
      <c r="BH63" s="15">
        <f t="shared" si="13"/>
        <v>4</v>
      </c>
      <c r="BI63" s="15">
        <f t="shared" si="14"/>
        <v>2</v>
      </c>
      <c r="BJ63" s="38">
        <f t="shared" si="15"/>
        <v>1</v>
      </c>
      <c r="BK63" s="15">
        <f t="shared" si="16"/>
        <v>0</v>
      </c>
      <c r="BL63" s="64">
        <f t="shared" si="28"/>
        <v>25</v>
      </c>
      <c r="BM63" s="66">
        <f t="shared" si="17"/>
        <v>4</v>
      </c>
      <c r="BN63" s="39">
        <f t="shared" si="18"/>
        <v>29</v>
      </c>
      <c r="BO63" s="39">
        <f t="shared" si="19"/>
        <v>0</v>
      </c>
      <c r="BP63" s="39">
        <f t="shared" si="1"/>
        <v>0</v>
      </c>
      <c r="BQ63" s="39">
        <f t="shared" si="20"/>
        <v>1</v>
      </c>
      <c r="BR63" s="19"/>
      <c r="BS63" s="19"/>
      <c r="BT63" s="40">
        <f t="shared" si="21"/>
        <v>-29</v>
      </c>
      <c r="BV63" s="17">
        <f t="shared" si="22"/>
        <v>0</v>
      </c>
      <c r="BW63" s="17">
        <f t="shared" si="23"/>
        <v>0</v>
      </c>
      <c r="BY63" s="17">
        <f t="shared" si="24"/>
        <v>0</v>
      </c>
      <c r="CB63" s="43">
        <f t="shared" si="25"/>
        <v>0.16666666666666696</v>
      </c>
      <c r="CC63" s="40">
        <f t="shared" si="26"/>
        <v>0</v>
      </c>
    </row>
    <row r="64" spans="1:81" s="17" customFormat="1" ht="21" customHeight="1" x14ac:dyDescent="0.25">
      <c r="A64" s="15">
        <f t="shared" si="27"/>
        <v>55</v>
      </c>
      <c r="B64" s="67" t="s">
        <v>174</v>
      </c>
      <c r="C64" s="46" t="s">
        <v>175</v>
      </c>
      <c r="D64" s="57"/>
      <c r="E64" s="19" t="s">
        <v>71</v>
      </c>
      <c r="F64" s="58"/>
      <c r="G64" s="15"/>
      <c r="H64" s="15" t="s">
        <v>25</v>
      </c>
      <c r="I64" s="15" t="s">
        <v>25</v>
      </c>
      <c r="J64" s="15" t="s">
        <v>24</v>
      </c>
      <c r="K64" s="15" t="s">
        <v>27</v>
      </c>
      <c r="L64" s="15" t="s">
        <v>26</v>
      </c>
      <c r="M64" s="15" t="s">
        <v>28</v>
      </c>
      <c r="N64" s="15" t="s">
        <v>27</v>
      </c>
      <c r="O64" s="15" t="s">
        <v>27</v>
      </c>
      <c r="P64" s="15" t="s">
        <v>27</v>
      </c>
      <c r="Q64" s="15" t="s">
        <v>24</v>
      </c>
      <c r="R64" s="15" t="s">
        <v>25</v>
      </c>
      <c r="S64" s="15" t="s">
        <v>24</v>
      </c>
      <c r="T64" s="15" t="s">
        <v>28</v>
      </c>
      <c r="U64" s="15" t="s">
        <v>28</v>
      </c>
      <c r="V64" s="15" t="s">
        <v>28</v>
      </c>
      <c r="W64" s="15" t="s">
        <v>28</v>
      </c>
      <c r="X64" s="15" t="s">
        <v>28</v>
      </c>
      <c r="Y64" s="15" t="s">
        <v>24</v>
      </c>
      <c r="Z64" s="15" t="s">
        <v>26</v>
      </c>
      <c r="AA64" s="15" t="s">
        <v>25</v>
      </c>
      <c r="AB64" s="15" t="s">
        <v>25</v>
      </c>
      <c r="AC64" s="15" t="s">
        <v>25</v>
      </c>
      <c r="AD64" s="15" t="s">
        <v>25</v>
      </c>
      <c r="AE64" s="15" t="s">
        <v>25</v>
      </c>
      <c r="AF64" s="15" t="s">
        <v>25</v>
      </c>
      <c r="AG64" s="15" t="s">
        <v>24</v>
      </c>
      <c r="AH64" s="15" t="s">
        <v>25</v>
      </c>
      <c r="AI64" s="15" t="s">
        <v>25</v>
      </c>
      <c r="AJ64" s="15" t="s">
        <v>25</v>
      </c>
      <c r="AK64" s="15" t="s">
        <v>26</v>
      </c>
      <c r="AL64" s="18" t="s">
        <v>26</v>
      </c>
      <c r="AM64" s="15" t="s">
        <v>25</v>
      </c>
      <c r="AN64" s="15" t="s">
        <v>24</v>
      </c>
      <c r="AO64" s="15" t="s">
        <v>27</v>
      </c>
      <c r="AP64" s="15" t="s">
        <v>27</v>
      </c>
      <c r="AQ64" s="15" t="s">
        <v>27</v>
      </c>
      <c r="AR64" s="15" t="s">
        <v>27</v>
      </c>
      <c r="AS64" s="15" t="s">
        <v>27</v>
      </c>
      <c r="AT64" s="15" t="s">
        <v>24</v>
      </c>
      <c r="AU64" s="15" t="s">
        <v>26</v>
      </c>
      <c r="AV64" s="15" t="s">
        <v>25</v>
      </c>
      <c r="AW64" s="15">
        <f t="shared" si="2"/>
        <v>12</v>
      </c>
      <c r="AX64" s="15">
        <f t="shared" si="3"/>
        <v>5</v>
      </c>
      <c r="AY64" s="15">
        <f t="shared" si="4"/>
        <v>5</v>
      </c>
      <c r="AZ64" s="15">
        <f t="shared" si="5"/>
        <v>0</v>
      </c>
      <c r="BA64" s="15">
        <f t="shared" si="6"/>
        <v>0</v>
      </c>
      <c r="BB64" s="15">
        <f t="shared" si="7"/>
        <v>0</v>
      </c>
      <c r="BC64" s="15">
        <f t="shared" si="8"/>
        <v>0</v>
      </c>
      <c r="BD64" s="15">
        <f t="shared" si="9"/>
        <v>0</v>
      </c>
      <c r="BE64" s="15">
        <f t="shared" si="10"/>
        <v>0</v>
      </c>
      <c r="BF64" s="38">
        <f t="shared" si="11"/>
        <v>0</v>
      </c>
      <c r="BG64" s="38">
        <f t="shared" si="12"/>
        <v>0</v>
      </c>
      <c r="BH64" s="15">
        <f t="shared" si="13"/>
        <v>5</v>
      </c>
      <c r="BI64" s="15">
        <f t="shared" si="14"/>
        <v>4</v>
      </c>
      <c r="BJ64" s="38">
        <f t="shared" si="15"/>
        <v>0</v>
      </c>
      <c r="BK64" s="15">
        <f t="shared" si="16"/>
        <v>0</v>
      </c>
      <c r="BL64" s="64">
        <f t="shared" si="28"/>
        <v>22</v>
      </c>
      <c r="BM64" s="66">
        <f t="shared" si="17"/>
        <v>5</v>
      </c>
      <c r="BN64" s="39">
        <f t="shared" si="18"/>
        <v>27</v>
      </c>
      <c r="BO64" s="39">
        <f t="shared" si="19"/>
        <v>0</v>
      </c>
      <c r="BP64" s="39">
        <f t="shared" si="1"/>
        <v>0</v>
      </c>
      <c r="BQ64" s="39">
        <f t="shared" si="20"/>
        <v>0</v>
      </c>
      <c r="BR64" s="19"/>
      <c r="BS64" s="19"/>
      <c r="BT64" s="40">
        <f t="shared" si="21"/>
        <v>-27</v>
      </c>
      <c r="BV64" s="17">
        <f t="shared" si="22"/>
        <v>0</v>
      </c>
      <c r="BW64" s="17">
        <f t="shared" si="23"/>
        <v>0</v>
      </c>
      <c r="BY64" s="17">
        <f t="shared" si="24"/>
        <v>0</v>
      </c>
      <c r="CB64" s="43">
        <f t="shared" si="25"/>
        <v>-1.3333333333333335</v>
      </c>
      <c r="CC64" s="40">
        <f t="shared" si="26"/>
        <v>0</v>
      </c>
    </row>
    <row r="65" spans="1:81" s="17" customFormat="1" ht="21" customHeight="1" x14ac:dyDescent="0.25">
      <c r="A65" s="15">
        <f t="shared" si="27"/>
        <v>56</v>
      </c>
      <c r="B65" s="67" t="s">
        <v>176</v>
      </c>
      <c r="C65" s="46" t="s">
        <v>66</v>
      </c>
      <c r="D65" s="57"/>
      <c r="E65" s="19" t="s">
        <v>71</v>
      </c>
      <c r="F65" s="58"/>
      <c r="G65" s="15"/>
      <c r="H65" s="15" t="s">
        <v>25</v>
      </c>
      <c r="I65" s="15" t="s">
        <v>25</v>
      </c>
      <c r="J65" s="15" t="s">
        <v>25</v>
      </c>
      <c r="K65" s="15" t="s">
        <v>24</v>
      </c>
      <c r="L65" s="15" t="s">
        <v>25</v>
      </c>
      <c r="M65" s="15" t="s">
        <v>25</v>
      </c>
      <c r="N65" s="15" t="s">
        <v>25</v>
      </c>
      <c r="O65" s="15" t="s">
        <v>25</v>
      </c>
      <c r="P65" s="15" t="s">
        <v>25</v>
      </c>
      <c r="Q65" s="15" t="s">
        <v>25</v>
      </c>
      <c r="R65" s="15" t="s">
        <v>25</v>
      </c>
      <c r="S65" s="15" t="s">
        <v>225</v>
      </c>
      <c r="T65" s="15" t="s">
        <v>24</v>
      </c>
      <c r="U65" s="15" t="s">
        <v>27</v>
      </c>
      <c r="V65" s="15" t="s">
        <v>27</v>
      </c>
      <c r="W65" s="15" t="s">
        <v>27</v>
      </c>
      <c r="X65" s="15" t="s">
        <v>27</v>
      </c>
      <c r="Y65" s="15" t="s">
        <v>27</v>
      </c>
      <c r="Z65" s="15" t="s">
        <v>27</v>
      </c>
      <c r="AA65" s="15" t="s">
        <v>24</v>
      </c>
      <c r="AB65" s="15" t="s">
        <v>25</v>
      </c>
      <c r="AC65" s="16" t="s">
        <v>25</v>
      </c>
      <c r="AD65" s="15" t="s">
        <v>28</v>
      </c>
      <c r="AE65" s="15" t="s">
        <v>26</v>
      </c>
      <c r="AF65" s="16" t="s">
        <v>28</v>
      </c>
      <c r="AG65" s="15" t="s">
        <v>26</v>
      </c>
      <c r="AH65" s="15" t="s">
        <v>24</v>
      </c>
      <c r="AI65" s="15" t="s">
        <v>25</v>
      </c>
      <c r="AJ65" s="15" t="s">
        <v>25</v>
      </c>
      <c r="AK65" s="15" t="s">
        <v>25</v>
      </c>
      <c r="AL65" s="15" t="s">
        <v>25</v>
      </c>
      <c r="AM65" s="15" t="s">
        <v>25</v>
      </c>
      <c r="AN65" s="15" t="s">
        <v>25</v>
      </c>
      <c r="AO65" s="15" t="s">
        <v>24</v>
      </c>
      <c r="AP65" s="15" t="s">
        <v>25</v>
      </c>
      <c r="AQ65" s="15" t="s">
        <v>25</v>
      </c>
      <c r="AR65" s="15" t="s">
        <v>25</v>
      </c>
      <c r="AS65" s="15" t="s">
        <v>27</v>
      </c>
      <c r="AT65" s="15" t="s">
        <v>25</v>
      </c>
      <c r="AU65" s="15" t="s">
        <v>27</v>
      </c>
      <c r="AV65" s="15" t="s">
        <v>24</v>
      </c>
      <c r="AW65" s="15">
        <f t="shared" si="2"/>
        <v>13</v>
      </c>
      <c r="AX65" s="15">
        <f t="shared" si="3"/>
        <v>8</v>
      </c>
      <c r="AY65" s="15">
        <f t="shared" si="4"/>
        <v>2</v>
      </c>
      <c r="AZ65" s="15">
        <f t="shared" si="5"/>
        <v>0</v>
      </c>
      <c r="BA65" s="15">
        <f t="shared" si="6"/>
        <v>0</v>
      </c>
      <c r="BB65" s="15">
        <f t="shared" si="7"/>
        <v>0</v>
      </c>
      <c r="BC65" s="15">
        <f t="shared" si="8"/>
        <v>0</v>
      </c>
      <c r="BD65" s="15">
        <f t="shared" si="9"/>
        <v>0</v>
      </c>
      <c r="BE65" s="15">
        <f t="shared" si="10"/>
        <v>0</v>
      </c>
      <c r="BF65" s="38">
        <f t="shared" si="11"/>
        <v>0</v>
      </c>
      <c r="BG65" s="38">
        <f t="shared" si="12"/>
        <v>0</v>
      </c>
      <c r="BH65" s="15">
        <f t="shared" si="13"/>
        <v>5</v>
      </c>
      <c r="BI65" s="15">
        <f t="shared" si="14"/>
        <v>2</v>
      </c>
      <c r="BJ65" s="38">
        <f t="shared" si="15"/>
        <v>1</v>
      </c>
      <c r="BK65" s="15">
        <f t="shared" si="16"/>
        <v>0</v>
      </c>
      <c r="BL65" s="64">
        <f t="shared" si="28"/>
        <v>24</v>
      </c>
      <c r="BM65" s="66">
        <f t="shared" si="17"/>
        <v>5</v>
      </c>
      <c r="BN65" s="39">
        <f t="shared" si="18"/>
        <v>29</v>
      </c>
      <c r="BO65" s="39">
        <f t="shared" si="19"/>
        <v>0</v>
      </c>
      <c r="BP65" s="39">
        <f t="shared" si="1"/>
        <v>0</v>
      </c>
      <c r="BQ65" s="39">
        <f t="shared" si="20"/>
        <v>1</v>
      </c>
      <c r="BR65" s="19"/>
      <c r="BS65" s="19"/>
      <c r="BT65" s="40">
        <f t="shared" si="21"/>
        <v>-29</v>
      </c>
      <c r="BV65" s="17">
        <f t="shared" si="22"/>
        <v>0</v>
      </c>
      <c r="BW65" s="17">
        <f t="shared" si="23"/>
        <v>0</v>
      </c>
      <c r="BY65" s="17">
        <f t="shared" si="24"/>
        <v>0</v>
      </c>
      <c r="CB65" s="43">
        <f t="shared" si="25"/>
        <v>-1</v>
      </c>
      <c r="CC65" s="40">
        <f t="shared" si="26"/>
        <v>0</v>
      </c>
    </row>
    <row r="66" spans="1:81" s="17" customFormat="1" ht="21" customHeight="1" x14ac:dyDescent="0.25">
      <c r="A66" s="15">
        <f t="shared" si="27"/>
        <v>57</v>
      </c>
      <c r="B66" s="67" t="s">
        <v>177</v>
      </c>
      <c r="C66" s="46" t="s">
        <v>178</v>
      </c>
      <c r="D66" s="57"/>
      <c r="E66" s="19" t="s">
        <v>71</v>
      </c>
      <c r="F66" s="58"/>
      <c r="G66" s="15"/>
      <c r="H66" s="15" t="s">
        <v>28</v>
      </c>
      <c r="I66" s="15" t="s">
        <v>28</v>
      </c>
      <c r="J66" s="15" t="s">
        <v>28</v>
      </c>
      <c r="K66" s="15" t="s">
        <v>28</v>
      </c>
      <c r="L66" s="15" t="s">
        <v>24</v>
      </c>
      <c r="M66" s="15" t="s">
        <v>27</v>
      </c>
      <c r="N66" s="15" t="s">
        <v>25</v>
      </c>
      <c r="O66" s="15" t="s">
        <v>27</v>
      </c>
      <c r="P66" s="15" t="s">
        <v>28</v>
      </c>
      <c r="Q66" s="15" t="s">
        <v>28</v>
      </c>
      <c r="R66" s="15" t="s">
        <v>27</v>
      </c>
      <c r="S66" s="15" t="s">
        <v>224</v>
      </c>
      <c r="T66" s="15" t="s">
        <v>27</v>
      </c>
      <c r="U66" s="15" t="s">
        <v>24</v>
      </c>
      <c r="V66" s="15" t="s">
        <v>25</v>
      </c>
      <c r="W66" s="15" t="s">
        <v>25</v>
      </c>
      <c r="X66" s="15" t="s">
        <v>25</v>
      </c>
      <c r="Y66" s="15" t="s">
        <v>25</v>
      </c>
      <c r="Z66" s="15" t="s">
        <v>26</v>
      </c>
      <c r="AA66" s="15" t="s">
        <v>25</v>
      </c>
      <c r="AB66" s="15" t="s">
        <v>24</v>
      </c>
      <c r="AC66" s="15" t="s">
        <v>27</v>
      </c>
      <c r="AD66" s="15" t="s">
        <v>27</v>
      </c>
      <c r="AE66" s="15" t="s">
        <v>27</v>
      </c>
      <c r="AF66" s="16" t="s">
        <v>27</v>
      </c>
      <c r="AG66" s="15" t="s">
        <v>27</v>
      </c>
      <c r="AH66" s="15" t="s">
        <v>27</v>
      </c>
      <c r="AI66" s="15" t="s">
        <v>24</v>
      </c>
      <c r="AJ66" s="15" t="s">
        <v>28</v>
      </c>
      <c r="AK66" s="15" t="s">
        <v>28</v>
      </c>
      <c r="AL66" s="18" t="s">
        <v>28</v>
      </c>
      <c r="AM66" s="15" t="s">
        <v>28</v>
      </c>
      <c r="AN66" s="15" t="s">
        <v>28</v>
      </c>
      <c r="AO66" s="15" t="s">
        <v>28</v>
      </c>
      <c r="AP66" s="15" t="s">
        <v>24</v>
      </c>
      <c r="AQ66" s="15" t="s">
        <v>27</v>
      </c>
      <c r="AR66" s="15" t="s">
        <v>27</v>
      </c>
      <c r="AS66" s="15" t="s">
        <v>27</v>
      </c>
      <c r="AT66" s="15" t="s">
        <v>27</v>
      </c>
      <c r="AU66" s="15" t="s">
        <v>27</v>
      </c>
      <c r="AV66" s="15" t="s">
        <v>27</v>
      </c>
      <c r="AW66" s="15">
        <f t="shared" si="2"/>
        <v>5</v>
      </c>
      <c r="AX66" s="15">
        <f t="shared" si="3"/>
        <v>14</v>
      </c>
      <c r="AY66" s="15">
        <f t="shared" si="4"/>
        <v>6</v>
      </c>
      <c r="AZ66" s="15">
        <f t="shared" si="5"/>
        <v>0</v>
      </c>
      <c r="BA66" s="15">
        <f t="shared" si="6"/>
        <v>0</v>
      </c>
      <c r="BB66" s="15">
        <f t="shared" si="7"/>
        <v>0</v>
      </c>
      <c r="BC66" s="15">
        <f t="shared" si="8"/>
        <v>0</v>
      </c>
      <c r="BD66" s="15">
        <f t="shared" si="9"/>
        <v>0</v>
      </c>
      <c r="BE66" s="15">
        <f t="shared" si="10"/>
        <v>0</v>
      </c>
      <c r="BF66" s="38">
        <f t="shared" si="11"/>
        <v>0</v>
      </c>
      <c r="BG66" s="38">
        <f t="shared" si="12"/>
        <v>0</v>
      </c>
      <c r="BH66" s="15">
        <f t="shared" si="13"/>
        <v>4</v>
      </c>
      <c r="BI66" s="15">
        <f t="shared" si="14"/>
        <v>1</v>
      </c>
      <c r="BJ66" s="38">
        <f t="shared" si="15"/>
        <v>1</v>
      </c>
      <c r="BK66" s="15">
        <f t="shared" si="16"/>
        <v>0</v>
      </c>
      <c r="BL66" s="64">
        <f t="shared" si="28"/>
        <v>26</v>
      </c>
      <c r="BM66" s="66">
        <f t="shared" si="17"/>
        <v>4</v>
      </c>
      <c r="BN66" s="39">
        <f t="shared" si="18"/>
        <v>30</v>
      </c>
      <c r="BO66" s="39">
        <f t="shared" si="19"/>
        <v>0</v>
      </c>
      <c r="BP66" s="39">
        <f t="shared" si="1"/>
        <v>0</v>
      </c>
      <c r="BQ66" s="39">
        <f t="shared" si="20"/>
        <v>1</v>
      </c>
      <c r="BR66" s="19"/>
      <c r="BS66" s="19"/>
      <c r="BT66" s="40">
        <f t="shared" si="21"/>
        <v>-30</v>
      </c>
      <c r="BV66" s="17">
        <f t="shared" si="22"/>
        <v>0</v>
      </c>
      <c r="BW66" s="17">
        <f t="shared" si="23"/>
        <v>0</v>
      </c>
      <c r="BY66" s="17">
        <f t="shared" si="24"/>
        <v>0</v>
      </c>
      <c r="CB66" s="43">
        <f t="shared" si="25"/>
        <v>0.33333333333333304</v>
      </c>
      <c r="CC66" s="40">
        <f t="shared" si="26"/>
        <v>0</v>
      </c>
    </row>
    <row r="67" spans="1:81" s="17" customFormat="1" ht="21" customHeight="1" x14ac:dyDescent="0.25">
      <c r="A67" s="15">
        <f t="shared" si="27"/>
        <v>58</v>
      </c>
      <c r="B67" s="67" t="s">
        <v>179</v>
      </c>
      <c r="C67" s="46" t="s">
        <v>180</v>
      </c>
      <c r="D67" s="57"/>
      <c r="E67" s="19" t="s">
        <v>71</v>
      </c>
      <c r="F67" s="58"/>
      <c r="G67" s="15"/>
      <c r="H67" s="15" t="s">
        <v>27</v>
      </c>
      <c r="I67" s="15" t="s">
        <v>27</v>
      </c>
      <c r="J67" s="15" t="s">
        <v>27</v>
      </c>
      <c r="K67" s="15" t="s">
        <v>26</v>
      </c>
      <c r="L67" s="15" t="s">
        <v>26</v>
      </c>
      <c r="M67" s="15" t="s">
        <v>24</v>
      </c>
      <c r="N67" s="15" t="s">
        <v>25</v>
      </c>
      <c r="O67" s="15" t="s">
        <v>25</v>
      </c>
      <c r="P67" s="15" t="s">
        <v>25</v>
      </c>
      <c r="Q67" s="15" t="s">
        <v>25</v>
      </c>
      <c r="R67" s="15" t="s">
        <v>27</v>
      </c>
      <c r="S67" s="15" t="s">
        <v>224</v>
      </c>
      <c r="T67" s="15" t="s">
        <v>27</v>
      </c>
      <c r="U67" s="15" t="s">
        <v>27</v>
      </c>
      <c r="V67" s="15" t="s">
        <v>24</v>
      </c>
      <c r="W67" s="15" t="s">
        <v>25</v>
      </c>
      <c r="X67" s="15" t="s">
        <v>26</v>
      </c>
      <c r="Y67" s="15" t="s">
        <v>25</v>
      </c>
      <c r="Z67" s="15" t="s">
        <v>26</v>
      </c>
      <c r="AA67" s="15" t="s">
        <v>25</v>
      </c>
      <c r="AB67" s="15" t="s">
        <v>25</v>
      </c>
      <c r="AC67" s="16" t="s">
        <v>24</v>
      </c>
      <c r="AD67" s="15" t="s">
        <v>28</v>
      </c>
      <c r="AE67" s="15" t="s">
        <v>28</v>
      </c>
      <c r="AF67" s="15" t="s">
        <v>28</v>
      </c>
      <c r="AG67" s="15" t="s">
        <v>28</v>
      </c>
      <c r="AH67" s="15" t="s">
        <v>28</v>
      </c>
      <c r="AI67" s="15" t="s">
        <v>24</v>
      </c>
      <c r="AJ67" s="15" t="s">
        <v>26</v>
      </c>
      <c r="AK67" s="15" t="s">
        <v>27</v>
      </c>
      <c r="AL67" s="18" t="s">
        <v>27</v>
      </c>
      <c r="AM67" s="15" t="s">
        <v>27</v>
      </c>
      <c r="AN67" s="15" t="s">
        <v>27</v>
      </c>
      <c r="AO67" s="15" t="s">
        <v>27</v>
      </c>
      <c r="AP67" s="15" t="s">
        <v>27</v>
      </c>
      <c r="AQ67" s="15" t="s">
        <v>24</v>
      </c>
      <c r="AR67" s="15" t="s">
        <v>26</v>
      </c>
      <c r="AS67" s="15" t="s">
        <v>26</v>
      </c>
      <c r="AT67" s="15" t="s">
        <v>25</v>
      </c>
      <c r="AU67" s="15" t="s">
        <v>25</v>
      </c>
      <c r="AV67" s="15" t="s">
        <v>25</v>
      </c>
      <c r="AW67" s="15">
        <f t="shared" si="2"/>
        <v>7</v>
      </c>
      <c r="AX67" s="15">
        <f t="shared" si="3"/>
        <v>9</v>
      </c>
      <c r="AY67" s="15">
        <f t="shared" si="4"/>
        <v>5</v>
      </c>
      <c r="AZ67" s="15">
        <f t="shared" si="5"/>
        <v>0</v>
      </c>
      <c r="BA67" s="15">
        <f t="shared" si="6"/>
        <v>0</v>
      </c>
      <c r="BB67" s="15">
        <f t="shared" si="7"/>
        <v>0</v>
      </c>
      <c r="BC67" s="15">
        <f t="shared" si="8"/>
        <v>0</v>
      </c>
      <c r="BD67" s="15">
        <f t="shared" si="9"/>
        <v>0</v>
      </c>
      <c r="BE67" s="15">
        <f t="shared" si="10"/>
        <v>0</v>
      </c>
      <c r="BF67" s="38">
        <f t="shared" si="11"/>
        <v>0</v>
      </c>
      <c r="BG67" s="38">
        <f t="shared" si="12"/>
        <v>0</v>
      </c>
      <c r="BH67" s="15">
        <f t="shared" si="13"/>
        <v>4</v>
      </c>
      <c r="BI67" s="15">
        <f t="shared" si="14"/>
        <v>5</v>
      </c>
      <c r="BJ67" s="38">
        <f t="shared" si="15"/>
        <v>1</v>
      </c>
      <c r="BK67" s="15">
        <f t="shared" si="16"/>
        <v>0</v>
      </c>
      <c r="BL67" s="64">
        <f t="shared" si="28"/>
        <v>22</v>
      </c>
      <c r="BM67" s="66">
        <f t="shared" si="17"/>
        <v>4</v>
      </c>
      <c r="BN67" s="39">
        <f t="shared" si="18"/>
        <v>26</v>
      </c>
      <c r="BO67" s="39">
        <f t="shared" si="19"/>
        <v>0</v>
      </c>
      <c r="BP67" s="39">
        <f t="shared" si="1"/>
        <v>0</v>
      </c>
      <c r="BQ67" s="39">
        <f t="shared" si="20"/>
        <v>1</v>
      </c>
      <c r="BR67" s="19"/>
      <c r="BS67" s="19"/>
      <c r="BT67" s="40">
        <f t="shared" si="21"/>
        <v>-26</v>
      </c>
      <c r="BV67" s="17">
        <f t="shared" si="22"/>
        <v>0</v>
      </c>
      <c r="BW67" s="17">
        <f t="shared" si="23"/>
        <v>0</v>
      </c>
      <c r="BY67" s="17">
        <f t="shared" si="24"/>
        <v>0</v>
      </c>
      <c r="CB67" s="43">
        <f t="shared" si="25"/>
        <v>-0.33333333333333348</v>
      </c>
      <c r="CC67" s="40">
        <f t="shared" si="26"/>
        <v>0</v>
      </c>
    </row>
    <row r="68" spans="1:81" s="17" customFormat="1" ht="21" customHeight="1" x14ac:dyDescent="0.25">
      <c r="A68" s="15">
        <f t="shared" si="27"/>
        <v>59</v>
      </c>
      <c r="B68" s="67" t="s">
        <v>181</v>
      </c>
      <c r="C68" s="46" t="s">
        <v>182</v>
      </c>
      <c r="D68" s="57"/>
      <c r="E68" s="19" t="s">
        <v>71</v>
      </c>
      <c r="F68" s="58"/>
      <c r="G68" s="15"/>
      <c r="H68" s="15" t="s">
        <v>25</v>
      </c>
      <c r="I68" s="15" t="s">
        <v>25</v>
      </c>
      <c r="J68" s="15" t="s">
        <v>25</v>
      </c>
      <c r="K68" s="15" t="s">
        <v>25</v>
      </c>
      <c r="L68" s="15" t="s">
        <v>25</v>
      </c>
      <c r="M68" s="15" t="s">
        <v>25</v>
      </c>
      <c r="N68" s="15" t="s">
        <v>24</v>
      </c>
      <c r="O68" s="15" t="s">
        <v>27</v>
      </c>
      <c r="P68" s="15" t="s">
        <v>27</v>
      </c>
      <c r="Q68" s="15" t="s">
        <v>27</v>
      </c>
      <c r="R68" s="15" t="s">
        <v>28</v>
      </c>
      <c r="S68" s="15" t="s">
        <v>226</v>
      </c>
      <c r="T68" s="15" t="s">
        <v>28</v>
      </c>
      <c r="U68" s="15" t="s">
        <v>28</v>
      </c>
      <c r="V68" s="15" t="s">
        <v>28</v>
      </c>
      <c r="W68" s="15" t="s">
        <v>24</v>
      </c>
      <c r="X68" s="15" t="s">
        <v>25</v>
      </c>
      <c r="Y68" s="15" t="s">
        <v>25</v>
      </c>
      <c r="Z68" s="15" t="s">
        <v>25</v>
      </c>
      <c r="AA68" s="15" t="s">
        <v>25</v>
      </c>
      <c r="AB68" s="15" t="s">
        <v>25</v>
      </c>
      <c r="AC68" s="15" t="s">
        <v>25</v>
      </c>
      <c r="AD68" s="15" t="s">
        <v>24</v>
      </c>
      <c r="AE68" s="15" t="s">
        <v>27</v>
      </c>
      <c r="AF68" s="15" t="s">
        <v>27</v>
      </c>
      <c r="AG68" s="15" t="s">
        <v>25</v>
      </c>
      <c r="AH68" s="15" t="s">
        <v>25</v>
      </c>
      <c r="AI68" s="15" t="s">
        <v>25</v>
      </c>
      <c r="AJ68" s="15" t="s">
        <v>25</v>
      </c>
      <c r="AK68" s="15" t="s">
        <v>24</v>
      </c>
      <c r="AL68" s="18" t="s">
        <v>25</v>
      </c>
      <c r="AM68" s="15" t="s">
        <v>25</v>
      </c>
      <c r="AN68" s="15" t="s">
        <v>25</v>
      </c>
      <c r="AO68" s="15" t="s">
        <v>25</v>
      </c>
      <c r="AP68" s="15" t="s">
        <v>25</v>
      </c>
      <c r="AQ68" s="15" t="s">
        <v>25</v>
      </c>
      <c r="AR68" s="15" t="s">
        <v>24</v>
      </c>
      <c r="AS68" s="15" t="s">
        <v>27</v>
      </c>
      <c r="AT68" s="15" t="s">
        <v>27</v>
      </c>
      <c r="AU68" s="15" t="s">
        <v>27</v>
      </c>
      <c r="AV68" s="15" t="s">
        <v>27</v>
      </c>
      <c r="AW68" s="15">
        <f t="shared" si="2"/>
        <v>16</v>
      </c>
      <c r="AX68" s="15">
        <f t="shared" si="3"/>
        <v>6</v>
      </c>
      <c r="AY68" s="15">
        <f t="shared" si="4"/>
        <v>4</v>
      </c>
      <c r="AZ68" s="15">
        <f t="shared" si="5"/>
        <v>0</v>
      </c>
      <c r="BA68" s="15">
        <f t="shared" si="6"/>
        <v>0</v>
      </c>
      <c r="BB68" s="15">
        <f t="shared" si="7"/>
        <v>0</v>
      </c>
      <c r="BC68" s="15">
        <f t="shared" si="8"/>
        <v>0</v>
      </c>
      <c r="BD68" s="15">
        <f t="shared" si="9"/>
        <v>0</v>
      </c>
      <c r="BE68" s="15">
        <f t="shared" si="10"/>
        <v>0</v>
      </c>
      <c r="BF68" s="38">
        <f t="shared" si="11"/>
        <v>0</v>
      </c>
      <c r="BG68" s="38">
        <f t="shared" si="12"/>
        <v>0</v>
      </c>
      <c r="BH68" s="15">
        <f t="shared" si="13"/>
        <v>4</v>
      </c>
      <c r="BI68" s="15">
        <f t="shared" si="14"/>
        <v>0</v>
      </c>
      <c r="BJ68" s="38">
        <f t="shared" si="15"/>
        <v>1</v>
      </c>
      <c r="BK68" s="15">
        <f t="shared" si="16"/>
        <v>0</v>
      </c>
      <c r="BL68" s="64">
        <f t="shared" si="28"/>
        <v>27</v>
      </c>
      <c r="BM68" s="66">
        <f t="shared" si="17"/>
        <v>4</v>
      </c>
      <c r="BN68" s="39">
        <f t="shared" si="18"/>
        <v>31</v>
      </c>
      <c r="BO68" s="39">
        <f t="shared" si="19"/>
        <v>0</v>
      </c>
      <c r="BP68" s="39">
        <f t="shared" si="1"/>
        <v>0</v>
      </c>
      <c r="BQ68" s="39">
        <f t="shared" si="20"/>
        <v>1</v>
      </c>
      <c r="BR68" s="19"/>
      <c r="BS68" s="19"/>
      <c r="BT68" s="40">
        <f t="shared" si="21"/>
        <v>-31</v>
      </c>
      <c r="BV68" s="17">
        <f t="shared" si="22"/>
        <v>0</v>
      </c>
      <c r="BW68" s="17">
        <f t="shared" si="23"/>
        <v>0</v>
      </c>
      <c r="BY68" s="17">
        <f t="shared" si="24"/>
        <v>0</v>
      </c>
      <c r="CB68" s="43">
        <f t="shared" si="25"/>
        <v>0.5</v>
      </c>
      <c r="CC68" s="40">
        <f t="shared" si="26"/>
        <v>0</v>
      </c>
    </row>
    <row r="69" spans="1:81" s="17" customFormat="1" ht="21" customHeight="1" x14ac:dyDescent="0.25">
      <c r="A69" s="15">
        <f t="shared" si="27"/>
        <v>60</v>
      </c>
      <c r="B69" s="67" t="s">
        <v>183</v>
      </c>
      <c r="C69" s="46" t="s">
        <v>184</v>
      </c>
      <c r="D69" s="57"/>
      <c r="E69" s="19" t="s">
        <v>71</v>
      </c>
      <c r="F69" s="58"/>
      <c r="G69" s="15"/>
      <c r="H69" s="15" t="s">
        <v>25</v>
      </c>
      <c r="I69" s="15" t="s">
        <v>25</v>
      </c>
      <c r="J69" s="15" t="s">
        <v>25</v>
      </c>
      <c r="K69" s="15" t="s">
        <v>25</v>
      </c>
      <c r="L69" s="15" t="s">
        <v>24</v>
      </c>
      <c r="M69" s="15" t="s">
        <v>26</v>
      </c>
      <c r="N69" s="15" t="s">
        <v>28</v>
      </c>
      <c r="O69" s="15" t="s">
        <v>28</v>
      </c>
      <c r="P69" s="15" t="s">
        <v>27</v>
      </c>
      <c r="Q69" s="15" t="s">
        <v>27</v>
      </c>
      <c r="R69" s="15" t="s">
        <v>25</v>
      </c>
      <c r="S69" s="15" t="s">
        <v>225</v>
      </c>
      <c r="T69" s="15" t="s">
        <v>24</v>
      </c>
      <c r="U69" s="15" t="s">
        <v>26</v>
      </c>
      <c r="V69" s="15" t="s">
        <v>25</v>
      </c>
      <c r="W69" s="15" t="s">
        <v>25</v>
      </c>
      <c r="X69" s="15" t="s">
        <v>25</v>
      </c>
      <c r="Y69" s="15" t="s">
        <v>25</v>
      </c>
      <c r="Z69" s="15" t="s">
        <v>25</v>
      </c>
      <c r="AA69" s="15" t="s">
        <v>25</v>
      </c>
      <c r="AB69" s="15" t="s">
        <v>24</v>
      </c>
      <c r="AC69" s="15" t="s">
        <v>25</v>
      </c>
      <c r="AD69" s="15" t="s">
        <v>26</v>
      </c>
      <c r="AE69" s="15" t="s">
        <v>25</v>
      </c>
      <c r="AF69" s="15" t="s">
        <v>25</v>
      </c>
      <c r="AG69" s="15" t="s">
        <v>25</v>
      </c>
      <c r="AH69" s="15" t="s">
        <v>24</v>
      </c>
      <c r="AI69" s="15" t="s">
        <v>26</v>
      </c>
      <c r="AJ69" s="15" t="s">
        <v>25</v>
      </c>
      <c r="AK69" s="15" t="s">
        <v>26</v>
      </c>
      <c r="AL69" s="18" t="s">
        <v>25</v>
      </c>
      <c r="AM69" s="15" t="s">
        <v>25</v>
      </c>
      <c r="AN69" s="15" t="s">
        <v>25</v>
      </c>
      <c r="AO69" s="15" t="s">
        <v>25</v>
      </c>
      <c r="AP69" s="15" t="s">
        <v>24</v>
      </c>
      <c r="AQ69" s="15" t="s">
        <v>28</v>
      </c>
      <c r="AR69" s="15" t="s">
        <v>26</v>
      </c>
      <c r="AS69" s="15" t="s">
        <v>26</v>
      </c>
      <c r="AT69" s="15" t="s">
        <v>26</v>
      </c>
      <c r="AU69" s="15" t="s">
        <v>28</v>
      </c>
      <c r="AV69" s="15" t="s">
        <v>28</v>
      </c>
      <c r="AW69" s="15">
        <f t="shared" si="2"/>
        <v>16</v>
      </c>
      <c r="AX69" s="15">
        <f t="shared" si="3"/>
        <v>0</v>
      </c>
      <c r="AY69" s="15">
        <f t="shared" si="4"/>
        <v>3</v>
      </c>
      <c r="AZ69" s="15">
        <f t="shared" si="5"/>
        <v>0</v>
      </c>
      <c r="BA69" s="15">
        <f t="shared" si="6"/>
        <v>0</v>
      </c>
      <c r="BB69" s="15">
        <f t="shared" si="7"/>
        <v>0</v>
      </c>
      <c r="BC69" s="15">
        <f t="shared" si="8"/>
        <v>0</v>
      </c>
      <c r="BD69" s="15">
        <f t="shared" si="9"/>
        <v>0</v>
      </c>
      <c r="BE69" s="15">
        <f t="shared" si="10"/>
        <v>0</v>
      </c>
      <c r="BF69" s="38">
        <f t="shared" si="11"/>
        <v>0</v>
      </c>
      <c r="BG69" s="38">
        <f t="shared" si="12"/>
        <v>0</v>
      </c>
      <c r="BH69" s="15">
        <f t="shared" si="13"/>
        <v>4</v>
      </c>
      <c r="BI69" s="15">
        <f t="shared" si="14"/>
        <v>7</v>
      </c>
      <c r="BJ69" s="38">
        <f t="shared" si="15"/>
        <v>1</v>
      </c>
      <c r="BK69" s="15">
        <f t="shared" si="16"/>
        <v>0</v>
      </c>
      <c r="BL69" s="64">
        <f t="shared" si="28"/>
        <v>20</v>
      </c>
      <c r="BM69" s="66">
        <f t="shared" si="17"/>
        <v>4</v>
      </c>
      <c r="BN69" s="39">
        <f t="shared" si="18"/>
        <v>24</v>
      </c>
      <c r="BO69" s="39">
        <f t="shared" si="19"/>
        <v>0</v>
      </c>
      <c r="BP69" s="39">
        <f t="shared" si="1"/>
        <v>0</v>
      </c>
      <c r="BQ69" s="39">
        <f t="shared" si="20"/>
        <v>1</v>
      </c>
      <c r="BR69" s="19"/>
      <c r="BS69" s="19"/>
      <c r="BT69" s="40">
        <f t="shared" si="21"/>
        <v>-24</v>
      </c>
      <c r="BV69" s="17">
        <f t="shared" si="22"/>
        <v>0</v>
      </c>
      <c r="BW69" s="17">
        <f t="shared" si="23"/>
        <v>0</v>
      </c>
      <c r="BY69" s="17">
        <f t="shared" si="24"/>
        <v>0</v>
      </c>
      <c r="CB69" s="43">
        <f t="shared" si="25"/>
        <v>-0.66666666666666652</v>
      </c>
      <c r="CC69" s="40">
        <f t="shared" si="26"/>
        <v>0</v>
      </c>
    </row>
    <row r="70" spans="1:81" s="17" customFormat="1" ht="21" customHeight="1" x14ac:dyDescent="0.25">
      <c r="A70" s="15">
        <f t="shared" si="27"/>
        <v>61</v>
      </c>
      <c r="B70" s="67" t="s">
        <v>185</v>
      </c>
      <c r="C70" s="48" t="s">
        <v>186</v>
      </c>
      <c r="D70" s="57"/>
      <c r="E70" s="19" t="s">
        <v>71</v>
      </c>
      <c r="F70" s="58"/>
      <c r="G70" s="15"/>
      <c r="H70" s="15" t="s">
        <v>25</v>
      </c>
      <c r="I70" s="15" t="s">
        <v>25</v>
      </c>
      <c r="J70" s="15" t="s">
        <v>25</v>
      </c>
      <c r="K70" s="15" t="s">
        <v>24</v>
      </c>
      <c r="L70" s="15" t="s">
        <v>25</v>
      </c>
      <c r="M70" s="15" t="s">
        <v>25</v>
      </c>
      <c r="N70" s="15" t="s">
        <v>26</v>
      </c>
      <c r="O70" s="15" t="s">
        <v>25</v>
      </c>
      <c r="P70" s="15" t="s">
        <v>25</v>
      </c>
      <c r="Q70" s="15" t="s">
        <v>25</v>
      </c>
      <c r="R70" s="15" t="s">
        <v>27</v>
      </c>
      <c r="S70" s="15" t="s">
        <v>224</v>
      </c>
      <c r="T70" s="15" t="s">
        <v>24</v>
      </c>
      <c r="U70" s="15" t="s">
        <v>25</v>
      </c>
      <c r="V70" s="15" t="s">
        <v>25</v>
      </c>
      <c r="W70" s="15" t="s">
        <v>25</v>
      </c>
      <c r="X70" s="15" t="s">
        <v>25</v>
      </c>
      <c r="Y70" s="15" t="s">
        <v>25</v>
      </c>
      <c r="Z70" s="15" t="s">
        <v>25</v>
      </c>
      <c r="AA70" s="15" t="s">
        <v>24</v>
      </c>
      <c r="AB70" s="15" t="s">
        <v>28</v>
      </c>
      <c r="AC70" s="16" t="s">
        <v>28</v>
      </c>
      <c r="AD70" s="15" t="s">
        <v>28</v>
      </c>
      <c r="AE70" s="15" t="s">
        <v>28</v>
      </c>
      <c r="AF70" s="16" t="s">
        <v>28</v>
      </c>
      <c r="AG70" s="15" t="s">
        <v>28</v>
      </c>
      <c r="AH70" s="15" t="s">
        <v>24</v>
      </c>
      <c r="AI70" s="15" t="s">
        <v>27</v>
      </c>
      <c r="AJ70" s="15" t="s">
        <v>27</v>
      </c>
      <c r="AK70" s="15" t="s">
        <v>27</v>
      </c>
      <c r="AL70" s="15" t="s">
        <v>25</v>
      </c>
      <c r="AM70" s="15" t="s">
        <v>25</v>
      </c>
      <c r="AN70" s="15" t="s">
        <v>25</v>
      </c>
      <c r="AO70" s="15" t="s">
        <v>24</v>
      </c>
      <c r="AP70" s="15" t="s">
        <v>28</v>
      </c>
      <c r="AQ70" s="15" t="s">
        <v>27</v>
      </c>
      <c r="AR70" s="15" t="s">
        <v>25</v>
      </c>
      <c r="AS70" s="15" t="s">
        <v>26</v>
      </c>
      <c r="AT70" s="15" t="s">
        <v>25</v>
      </c>
      <c r="AU70" s="15" t="s">
        <v>25</v>
      </c>
      <c r="AV70" s="15" t="s">
        <v>24</v>
      </c>
      <c r="AW70" s="15">
        <f t="shared" si="2"/>
        <v>12</v>
      </c>
      <c r="AX70" s="15">
        <f t="shared" si="3"/>
        <v>5</v>
      </c>
      <c r="AY70" s="15">
        <f t="shared" si="4"/>
        <v>7</v>
      </c>
      <c r="AZ70" s="15">
        <f t="shared" si="5"/>
        <v>0</v>
      </c>
      <c r="BA70" s="15">
        <f t="shared" si="6"/>
        <v>0</v>
      </c>
      <c r="BB70" s="15">
        <f t="shared" si="7"/>
        <v>0</v>
      </c>
      <c r="BC70" s="15">
        <f t="shared" si="8"/>
        <v>0</v>
      </c>
      <c r="BD70" s="15">
        <f t="shared" si="9"/>
        <v>0</v>
      </c>
      <c r="BE70" s="15">
        <f t="shared" si="10"/>
        <v>0</v>
      </c>
      <c r="BF70" s="38">
        <f t="shared" si="11"/>
        <v>0</v>
      </c>
      <c r="BG70" s="38">
        <f t="shared" si="12"/>
        <v>0</v>
      </c>
      <c r="BH70" s="15">
        <f t="shared" si="13"/>
        <v>5</v>
      </c>
      <c r="BI70" s="15">
        <f t="shared" si="14"/>
        <v>1</v>
      </c>
      <c r="BJ70" s="38">
        <f t="shared" si="15"/>
        <v>1</v>
      </c>
      <c r="BK70" s="15">
        <f t="shared" si="16"/>
        <v>0</v>
      </c>
      <c r="BL70" s="64">
        <f t="shared" si="28"/>
        <v>25</v>
      </c>
      <c r="BM70" s="66">
        <f t="shared" si="17"/>
        <v>5</v>
      </c>
      <c r="BN70" s="39">
        <f t="shared" si="18"/>
        <v>30</v>
      </c>
      <c r="BO70" s="39">
        <f t="shared" si="19"/>
        <v>0</v>
      </c>
      <c r="BP70" s="39">
        <f t="shared" si="1"/>
        <v>0</v>
      </c>
      <c r="BQ70" s="39">
        <f t="shared" si="20"/>
        <v>1</v>
      </c>
      <c r="BR70" s="19"/>
      <c r="BS70" s="19"/>
      <c r="BT70" s="40">
        <f t="shared" si="21"/>
        <v>-30</v>
      </c>
      <c r="BV70" s="17">
        <f t="shared" si="22"/>
        <v>0</v>
      </c>
      <c r="BW70" s="17">
        <f t="shared" si="23"/>
        <v>0</v>
      </c>
      <c r="BY70" s="17">
        <f t="shared" si="24"/>
        <v>0</v>
      </c>
      <c r="CB70" s="43">
        <f t="shared" si="25"/>
        <v>-0.83333333333333304</v>
      </c>
      <c r="CC70" s="40">
        <f t="shared" si="26"/>
        <v>0</v>
      </c>
    </row>
    <row r="71" spans="1:81" s="17" customFormat="1" ht="21" customHeight="1" x14ac:dyDescent="0.25">
      <c r="A71" s="15">
        <f t="shared" si="27"/>
        <v>62</v>
      </c>
      <c r="B71" s="67" t="s">
        <v>187</v>
      </c>
      <c r="C71" s="48" t="s">
        <v>188</v>
      </c>
      <c r="D71" s="57"/>
      <c r="E71" s="19" t="s">
        <v>71</v>
      </c>
      <c r="F71" s="58"/>
      <c r="G71" s="15"/>
      <c r="H71" s="15" t="s">
        <v>25</v>
      </c>
      <c r="I71" s="15" t="s">
        <v>24</v>
      </c>
      <c r="J71" s="15" t="s">
        <v>26</v>
      </c>
      <c r="K71" s="15" t="s">
        <v>26</v>
      </c>
      <c r="L71" s="15" t="s">
        <v>26</v>
      </c>
      <c r="M71" s="15" t="s">
        <v>26</v>
      </c>
      <c r="N71" s="15" t="s">
        <v>26</v>
      </c>
      <c r="O71" s="15" t="s">
        <v>26</v>
      </c>
      <c r="P71" s="15" t="s">
        <v>26</v>
      </c>
      <c r="Q71" s="15" t="s">
        <v>26</v>
      </c>
      <c r="R71" s="15" t="s">
        <v>26</v>
      </c>
      <c r="S71" s="15" t="s">
        <v>26</v>
      </c>
      <c r="T71" s="15" t="s">
        <v>26</v>
      </c>
      <c r="U71" s="15" t="s">
        <v>26</v>
      </c>
      <c r="V71" s="15" t="s">
        <v>26</v>
      </c>
      <c r="W71" s="15" t="s">
        <v>26</v>
      </c>
      <c r="X71" s="15" t="s">
        <v>26</v>
      </c>
      <c r="Y71" s="15" t="s">
        <v>26</v>
      </c>
      <c r="Z71" s="15" t="s">
        <v>26</v>
      </c>
      <c r="AA71" s="15" t="s">
        <v>26</v>
      </c>
      <c r="AB71" s="15" t="s">
        <v>26</v>
      </c>
      <c r="AC71" s="16" t="s">
        <v>26</v>
      </c>
      <c r="AD71" s="15" t="s">
        <v>26</v>
      </c>
      <c r="AE71" s="15" t="s">
        <v>26</v>
      </c>
      <c r="AF71" s="15" t="s">
        <v>26</v>
      </c>
      <c r="AG71" s="15" t="s">
        <v>26</v>
      </c>
      <c r="AH71" s="15" t="s">
        <v>26</v>
      </c>
      <c r="AI71" s="15" t="s">
        <v>26</v>
      </c>
      <c r="AJ71" s="15" t="s">
        <v>26</v>
      </c>
      <c r="AK71" s="15" t="s">
        <v>26</v>
      </c>
      <c r="AL71" s="18" t="s">
        <v>26</v>
      </c>
      <c r="AM71" s="15" t="s">
        <v>26</v>
      </c>
      <c r="AN71" s="15" t="s">
        <v>26</v>
      </c>
      <c r="AO71" s="15" t="s">
        <v>26</v>
      </c>
      <c r="AP71" s="15" t="s">
        <v>26</v>
      </c>
      <c r="AQ71" s="15" t="s">
        <v>26</v>
      </c>
      <c r="AR71" s="15" t="s">
        <v>27</v>
      </c>
      <c r="AS71" s="15" t="s">
        <v>26</v>
      </c>
      <c r="AT71" s="15" t="s">
        <v>26</v>
      </c>
      <c r="AU71" s="15" t="s">
        <v>26</v>
      </c>
      <c r="AV71" s="15" t="s">
        <v>26</v>
      </c>
      <c r="AW71" s="15">
        <f t="shared" si="2"/>
        <v>0</v>
      </c>
      <c r="AX71" s="15">
        <f t="shared" si="3"/>
        <v>1</v>
      </c>
      <c r="AY71" s="15">
        <f t="shared" si="4"/>
        <v>0</v>
      </c>
      <c r="AZ71" s="15">
        <f t="shared" si="5"/>
        <v>0</v>
      </c>
      <c r="BA71" s="15">
        <f t="shared" si="6"/>
        <v>0</v>
      </c>
      <c r="BB71" s="15">
        <f t="shared" si="7"/>
        <v>0</v>
      </c>
      <c r="BC71" s="15">
        <f t="shared" si="8"/>
        <v>0</v>
      </c>
      <c r="BD71" s="15">
        <f t="shared" si="9"/>
        <v>0</v>
      </c>
      <c r="BE71" s="15">
        <f t="shared" si="10"/>
        <v>0</v>
      </c>
      <c r="BF71" s="38">
        <f t="shared" si="11"/>
        <v>0</v>
      </c>
      <c r="BG71" s="38">
        <f t="shared" si="12"/>
        <v>0</v>
      </c>
      <c r="BH71" s="15">
        <f t="shared" si="13"/>
        <v>0</v>
      </c>
      <c r="BI71" s="15">
        <f t="shared" si="14"/>
        <v>30</v>
      </c>
      <c r="BJ71" s="38">
        <f t="shared" si="15"/>
        <v>0</v>
      </c>
      <c r="BK71" s="15">
        <f t="shared" si="16"/>
        <v>0</v>
      </c>
      <c r="BL71" s="64">
        <f t="shared" si="28"/>
        <v>1</v>
      </c>
      <c r="BM71" s="66">
        <f t="shared" si="17"/>
        <v>0</v>
      </c>
      <c r="BN71" s="39">
        <f t="shared" si="18"/>
        <v>1</v>
      </c>
      <c r="BO71" s="39">
        <f t="shared" si="19"/>
        <v>0</v>
      </c>
      <c r="BP71" s="39">
        <f t="shared" si="1"/>
        <v>0</v>
      </c>
      <c r="BQ71" s="39">
        <f t="shared" si="20"/>
        <v>0</v>
      </c>
      <c r="BR71" s="19"/>
      <c r="BS71" s="19"/>
      <c r="BT71" s="40">
        <f t="shared" si="21"/>
        <v>-1</v>
      </c>
      <c r="BV71" s="17">
        <f t="shared" si="22"/>
        <v>0</v>
      </c>
      <c r="BW71" s="17">
        <f t="shared" si="23"/>
        <v>0</v>
      </c>
      <c r="BY71" s="17">
        <f t="shared" si="24"/>
        <v>0</v>
      </c>
      <c r="CB71" s="43">
        <f t="shared" si="25"/>
        <v>0.16666666666666666</v>
      </c>
      <c r="CC71" s="40">
        <f t="shared" si="26"/>
        <v>0</v>
      </c>
    </row>
    <row r="72" spans="1:81" s="17" customFormat="1" ht="21" customHeight="1" x14ac:dyDescent="0.25">
      <c r="A72" s="15">
        <f t="shared" si="27"/>
        <v>63</v>
      </c>
      <c r="B72" s="67" t="s">
        <v>189</v>
      </c>
      <c r="C72" s="46" t="s">
        <v>190</v>
      </c>
      <c r="D72" s="57"/>
      <c r="E72" s="19" t="s">
        <v>71</v>
      </c>
      <c r="F72" s="58"/>
      <c r="G72" s="15"/>
      <c r="H72" s="15" t="s">
        <v>27</v>
      </c>
      <c r="I72" s="15" t="s">
        <v>27</v>
      </c>
      <c r="J72" s="15" t="s">
        <v>27</v>
      </c>
      <c r="K72" s="15" t="s">
        <v>27</v>
      </c>
      <c r="L72" s="15" t="s">
        <v>27</v>
      </c>
      <c r="M72" s="15" t="s">
        <v>24</v>
      </c>
      <c r="N72" s="15" t="s">
        <v>26</v>
      </c>
      <c r="O72" s="15" t="s">
        <v>27</v>
      </c>
      <c r="P72" s="15" t="s">
        <v>27</v>
      </c>
      <c r="Q72" s="15" t="s">
        <v>27</v>
      </c>
      <c r="R72" s="15" t="s">
        <v>28</v>
      </c>
      <c r="S72" s="15" t="s">
        <v>226</v>
      </c>
      <c r="T72" s="15" t="s">
        <v>28</v>
      </c>
      <c r="U72" s="15" t="s">
        <v>24</v>
      </c>
      <c r="V72" s="15" t="s">
        <v>26</v>
      </c>
      <c r="W72" s="15" t="s">
        <v>28</v>
      </c>
      <c r="X72" s="15" t="s">
        <v>28</v>
      </c>
      <c r="Y72" s="15" t="s">
        <v>26</v>
      </c>
      <c r="Z72" s="15" t="s">
        <v>25</v>
      </c>
      <c r="AA72" s="15" t="s">
        <v>25</v>
      </c>
      <c r="AB72" s="15" t="s">
        <v>25</v>
      </c>
      <c r="AC72" s="16" t="s">
        <v>24</v>
      </c>
      <c r="AD72" s="15" t="s">
        <v>25</v>
      </c>
      <c r="AE72" s="15" t="s">
        <v>27</v>
      </c>
      <c r="AF72" s="15" t="s">
        <v>27</v>
      </c>
      <c r="AG72" s="15" t="s">
        <v>25</v>
      </c>
      <c r="AH72" s="15" t="s">
        <v>25</v>
      </c>
      <c r="AI72" s="15" t="s">
        <v>25</v>
      </c>
      <c r="AJ72" s="15" t="s">
        <v>24</v>
      </c>
      <c r="AK72" s="15" t="s">
        <v>27</v>
      </c>
      <c r="AL72" s="15" t="s">
        <v>27</v>
      </c>
      <c r="AM72" s="15" t="s">
        <v>26</v>
      </c>
      <c r="AN72" s="15" t="s">
        <v>27</v>
      </c>
      <c r="AO72" s="15" t="s">
        <v>27</v>
      </c>
      <c r="AP72" s="15" t="s">
        <v>27</v>
      </c>
      <c r="AQ72" s="15" t="s">
        <v>24</v>
      </c>
      <c r="AR72" s="15" t="s">
        <v>26</v>
      </c>
      <c r="AS72" s="15" t="s">
        <v>27</v>
      </c>
      <c r="AT72" s="15" t="s">
        <v>27</v>
      </c>
      <c r="AU72" s="15" t="s">
        <v>27</v>
      </c>
      <c r="AV72" s="15" t="s">
        <v>27</v>
      </c>
      <c r="AW72" s="15">
        <f t="shared" ref="AW72:AW88" si="29">COUNTIF(R72:AV72,"M")</f>
        <v>7</v>
      </c>
      <c r="AX72" s="15">
        <f t="shared" ref="AX72:AX88" si="30">COUNTIF(R72:AV72,"E")</f>
        <v>11</v>
      </c>
      <c r="AY72" s="15">
        <f t="shared" ref="AY72:AY88" si="31">COUNTIF(R72:AV72,"N")</f>
        <v>4</v>
      </c>
      <c r="AZ72" s="15">
        <f t="shared" ref="AZ72:AZ88" si="32">COUNTIF(R72:AV72,"G")</f>
        <v>0</v>
      </c>
      <c r="BA72" s="15">
        <f t="shared" ref="BA72:BA88" si="33">COUNTIF(R72:AV72,"C/O")*1</f>
        <v>0</v>
      </c>
      <c r="BB72" s="15">
        <f t="shared" ref="BB72:BB88" si="34">COUNTIF(R72:AV72,"M+E")*1</f>
        <v>0</v>
      </c>
      <c r="BC72" s="15">
        <f t="shared" ref="BC72:BC88" si="35">COUNTIF(R72:AV72,"M+N")*1</f>
        <v>0</v>
      </c>
      <c r="BD72" s="15">
        <f t="shared" ref="BD72:BD88" si="36">COUNTIF(R72:AV72,"E+N")*1</f>
        <v>0</v>
      </c>
      <c r="BE72" s="15">
        <f t="shared" ref="BE72:BE88" si="37">COUNTIF(R72:AV72,"N+M")*1</f>
        <v>0</v>
      </c>
      <c r="BF72" s="38">
        <f t="shared" ref="BF72:BF88" si="38">COUNTIF(R72:AV72,"P/O")+COUNTIF(R72:AV72,"M/O")+COUNTIF(R72:AV72,"E/O")+COUNTIF(R72:AV72,"N/O")+COUNTIF(R72:AV72,"G/O")</f>
        <v>0</v>
      </c>
      <c r="BG72" s="38">
        <f t="shared" ref="BG72:BG88" si="39">COUNTIF(R72:AV72,"DD/O")*2</f>
        <v>0</v>
      </c>
      <c r="BH72" s="15">
        <f t="shared" ref="BH72:BH88" si="40">COUNTIF(R72:AV72,"O")</f>
        <v>4</v>
      </c>
      <c r="BI72" s="15">
        <f t="shared" ref="BI72:BI88" si="41">COUNTIF(R72:AV72,"A")</f>
        <v>4</v>
      </c>
      <c r="BJ72" s="38">
        <f t="shared" ref="BJ72:BJ88" si="42">COUNTIF(R72:AV72,"P/GH")+COUNTIF(R72:AV72,"M/GH")+COUNTIF(R72:AV72,"E/GH")+COUNTIF(R72:AV72,"N/GH")+COUNTIF(R72:AV72,"G/GH")</f>
        <v>1</v>
      </c>
      <c r="BK72" s="15">
        <f t="shared" ref="BK72:BK88" si="43">COUNTIF(R72:AV72,"GH")*1</f>
        <v>0</v>
      </c>
      <c r="BL72" s="64">
        <f t="shared" si="28"/>
        <v>23</v>
      </c>
      <c r="BM72" s="66">
        <f t="shared" si="17"/>
        <v>4</v>
      </c>
      <c r="BN72" s="39">
        <f t="shared" si="18"/>
        <v>27</v>
      </c>
      <c r="BO72" s="39">
        <f t="shared" ref="BO72:BO88" si="44">BB72+BC72+BD72+BE72+BF72</f>
        <v>0</v>
      </c>
      <c r="BP72" s="39">
        <f t="shared" ref="BP72:BP88" si="45">BG72</f>
        <v>0</v>
      </c>
      <c r="BQ72" s="39">
        <f t="shared" si="20"/>
        <v>1</v>
      </c>
      <c r="BR72" s="19"/>
      <c r="BS72" s="19"/>
      <c r="BT72" s="40">
        <f t="shared" ref="BT72:BT88" si="46">BS72-BN72</f>
        <v>-27</v>
      </c>
      <c r="BV72" s="17">
        <f t="shared" ref="BV72:BV88" si="47">(BO72+BP72*2)*8</f>
        <v>0</v>
      </c>
      <c r="BW72" s="17">
        <f t="shared" ref="BW72:BW88" si="48">BV72*BU72</f>
        <v>0</v>
      </c>
      <c r="BY72" s="17">
        <f t="shared" ref="BY72:BY88" si="49">BX72-BW72</f>
        <v>0</v>
      </c>
      <c r="CB72" s="43">
        <f t="shared" si="25"/>
        <v>-0.16666666666666652</v>
      </c>
      <c r="CC72" s="40">
        <f t="shared" si="26"/>
        <v>0</v>
      </c>
    </row>
    <row r="73" spans="1:81" s="17" customFormat="1" ht="21" customHeight="1" x14ac:dyDescent="0.25">
      <c r="A73" s="15">
        <f t="shared" si="27"/>
        <v>64</v>
      </c>
      <c r="B73" s="67" t="s">
        <v>191</v>
      </c>
      <c r="C73" s="48" t="s">
        <v>192</v>
      </c>
      <c r="D73" s="57"/>
      <c r="E73" s="19" t="s">
        <v>71</v>
      </c>
      <c r="F73" s="58"/>
      <c r="G73" s="15"/>
      <c r="H73" s="15" t="s">
        <v>25</v>
      </c>
      <c r="I73" s="19" t="s">
        <v>25</v>
      </c>
      <c r="J73" s="15" t="s">
        <v>25</v>
      </c>
      <c r="K73" s="15" t="s">
        <v>25</v>
      </c>
      <c r="L73" s="15" t="s">
        <v>25</v>
      </c>
      <c r="M73" s="15" t="s">
        <v>25</v>
      </c>
      <c r="N73" s="15" t="s">
        <v>24</v>
      </c>
      <c r="O73" s="15" t="s">
        <v>25</v>
      </c>
      <c r="P73" s="15" t="s">
        <v>25</v>
      </c>
      <c r="Q73" s="15" t="s">
        <v>25</v>
      </c>
      <c r="R73" s="15" t="s">
        <v>27</v>
      </c>
      <c r="S73" s="15" t="s">
        <v>224</v>
      </c>
      <c r="T73" s="15" t="s">
        <v>27</v>
      </c>
      <c r="U73" s="15" t="s">
        <v>24</v>
      </c>
      <c r="V73" s="15" t="s">
        <v>27</v>
      </c>
      <c r="W73" s="15" t="s">
        <v>26</v>
      </c>
      <c r="X73" s="15" t="s">
        <v>28</v>
      </c>
      <c r="Y73" s="15" t="s">
        <v>28</v>
      </c>
      <c r="Z73" s="15" t="s">
        <v>28</v>
      </c>
      <c r="AA73" s="15" t="s">
        <v>28</v>
      </c>
      <c r="AB73" s="15" t="s">
        <v>28</v>
      </c>
      <c r="AC73" s="16" t="s">
        <v>28</v>
      </c>
      <c r="AD73" s="15" t="s">
        <v>24</v>
      </c>
      <c r="AE73" s="15" t="s">
        <v>26</v>
      </c>
      <c r="AF73" s="15" t="s">
        <v>26</v>
      </c>
      <c r="AG73" s="15" t="s">
        <v>26</v>
      </c>
      <c r="AH73" s="15" t="s">
        <v>25</v>
      </c>
      <c r="AI73" s="15" t="s">
        <v>25</v>
      </c>
      <c r="AJ73" s="15" t="s">
        <v>26</v>
      </c>
      <c r="AK73" s="15" t="s">
        <v>26</v>
      </c>
      <c r="AL73" s="15" t="s">
        <v>26</v>
      </c>
      <c r="AM73" s="15" t="s">
        <v>26</v>
      </c>
      <c r="AN73" s="15" t="s">
        <v>26</v>
      </c>
      <c r="AO73" s="15" t="s">
        <v>26</v>
      </c>
      <c r="AP73" s="15" t="s">
        <v>26</v>
      </c>
      <c r="AQ73" s="15" t="s">
        <v>26</v>
      </c>
      <c r="AR73" s="15" t="s">
        <v>26</v>
      </c>
      <c r="AS73" s="15" t="s">
        <v>26</v>
      </c>
      <c r="AT73" s="15" t="s">
        <v>26</v>
      </c>
      <c r="AU73" s="15" t="s">
        <v>26</v>
      </c>
      <c r="AV73" s="15" t="s">
        <v>26</v>
      </c>
      <c r="AW73" s="15">
        <f t="shared" si="29"/>
        <v>2</v>
      </c>
      <c r="AX73" s="15">
        <f t="shared" si="30"/>
        <v>3</v>
      </c>
      <c r="AY73" s="15">
        <f t="shared" si="31"/>
        <v>6</v>
      </c>
      <c r="AZ73" s="15">
        <f t="shared" si="32"/>
        <v>0</v>
      </c>
      <c r="BA73" s="15">
        <f t="shared" si="33"/>
        <v>0</v>
      </c>
      <c r="BB73" s="15">
        <f t="shared" si="34"/>
        <v>0</v>
      </c>
      <c r="BC73" s="15">
        <f t="shared" si="35"/>
        <v>0</v>
      </c>
      <c r="BD73" s="15">
        <f t="shared" si="36"/>
        <v>0</v>
      </c>
      <c r="BE73" s="15">
        <f t="shared" si="37"/>
        <v>0</v>
      </c>
      <c r="BF73" s="38">
        <f t="shared" si="38"/>
        <v>0</v>
      </c>
      <c r="BG73" s="38">
        <f t="shared" si="39"/>
        <v>0</v>
      </c>
      <c r="BH73" s="15">
        <f t="shared" si="40"/>
        <v>2</v>
      </c>
      <c r="BI73" s="15">
        <f t="shared" si="41"/>
        <v>17</v>
      </c>
      <c r="BJ73" s="38">
        <f t="shared" si="42"/>
        <v>1</v>
      </c>
      <c r="BK73" s="15">
        <f t="shared" si="43"/>
        <v>0</v>
      </c>
      <c r="BL73" s="64">
        <f t="shared" si="28"/>
        <v>12</v>
      </c>
      <c r="BM73" s="66">
        <f t="shared" si="17"/>
        <v>2</v>
      </c>
      <c r="BN73" s="39">
        <f t="shared" si="18"/>
        <v>14</v>
      </c>
      <c r="BO73" s="39">
        <f t="shared" si="44"/>
        <v>0</v>
      </c>
      <c r="BP73" s="39">
        <f t="shared" si="45"/>
        <v>0</v>
      </c>
      <c r="BQ73" s="39">
        <f t="shared" si="20"/>
        <v>1</v>
      </c>
      <c r="BR73" s="19"/>
      <c r="BS73" s="19"/>
      <c r="BT73" s="40">
        <f t="shared" si="46"/>
        <v>-14</v>
      </c>
      <c r="BV73" s="17">
        <f t="shared" si="47"/>
        <v>0</v>
      </c>
      <c r="BW73" s="17">
        <f t="shared" si="48"/>
        <v>0</v>
      </c>
      <c r="BY73" s="17">
        <f t="shared" si="49"/>
        <v>0</v>
      </c>
      <c r="CB73" s="43">
        <f t="shared" si="25"/>
        <v>0</v>
      </c>
      <c r="CC73" s="40">
        <f t="shared" si="26"/>
        <v>0</v>
      </c>
    </row>
    <row r="74" spans="1:81" s="17" customFormat="1" ht="21" customHeight="1" x14ac:dyDescent="0.25">
      <c r="A74" s="15">
        <f t="shared" si="27"/>
        <v>65</v>
      </c>
      <c r="B74" s="67" t="s">
        <v>193</v>
      </c>
      <c r="C74" s="46" t="s">
        <v>194</v>
      </c>
      <c r="D74" s="57"/>
      <c r="E74" s="19" t="s">
        <v>71</v>
      </c>
      <c r="F74" s="58"/>
      <c r="G74" s="15"/>
      <c r="H74" s="15" t="s">
        <v>24</v>
      </c>
      <c r="I74" s="15" t="s">
        <v>28</v>
      </c>
      <c r="J74" s="15" t="s">
        <v>26</v>
      </c>
      <c r="K74" s="15" t="s">
        <v>25</v>
      </c>
      <c r="L74" s="15" t="s">
        <v>25</v>
      </c>
      <c r="M74" s="15" t="s">
        <v>25</v>
      </c>
      <c r="N74" s="15" t="s">
        <v>25</v>
      </c>
      <c r="O74" s="15" t="s">
        <v>24</v>
      </c>
      <c r="P74" s="15" t="s">
        <v>25</v>
      </c>
      <c r="Q74" s="15" t="s">
        <v>25</v>
      </c>
      <c r="R74" s="15" t="s">
        <v>27</v>
      </c>
      <c r="S74" s="15" t="s">
        <v>224</v>
      </c>
      <c r="T74" s="15" t="s">
        <v>27</v>
      </c>
      <c r="U74" s="15" t="s">
        <v>25</v>
      </c>
      <c r="V74" s="15" t="s">
        <v>24</v>
      </c>
      <c r="W74" s="15" t="s">
        <v>27</v>
      </c>
      <c r="X74" s="15" t="s">
        <v>26</v>
      </c>
      <c r="Y74" s="16" t="s">
        <v>25</v>
      </c>
      <c r="Z74" s="16" t="s">
        <v>25</v>
      </c>
      <c r="AA74" s="15" t="s">
        <v>25</v>
      </c>
      <c r="AB74" s="15" t="s">
        <v>25</v>
      </c>
      <c r="AC74" s="16" t="s">
        <v>25</v>
      </c>
      <c r="AD74" s="15" t="s">
        <v>25</v>
      </c>
      <c r="AE74" s="15" t="s">
        <v>24</v>
      </c>
      <c r="AF74" s="15" t="s">
        <v>28</v>
      </c>
      <c r="AG74" s="15" t="s">
        <v>28</v>
      </c>
      <c r="AH74" s="15" t="s">
        <v>28</v>
      </c>
      <c r="AI74" s="15" t="s">
        <v>28</v>
      </c>
      <c r="AJ74" s="15" t="s">
        <v>28</v>
      </c>
      <c r="AK74" s="15" t="s">
        <v>28</v>
      </c>
      <c r="AL74" s="15" t="s">
        <v>24</v>
      </c>
      <c r="AM74" s="15" t="s">
        <v>26</v>
      </c>
      <c r="AN74" s="15" t="s">
        <v>26</v>
      </c>
      <c r="AO74" s="15" t="s">
        <v>28</v>
      </c>
      <c r="AP74" s="15" t="s">
        <v>28</v>
      </c>
      <c r="AQ74" s="15" t="s">
        <v>27</v>
      </c>
      <c r="AR74" s="15" t="s">
        <v>27</v>
      </c>
      <c r="AS74" s="15" t="s">
        <v>26</v>
      </c>
      <c r="AT74" s="15" t="s">
        <v>25</v>
      </c>
      <c r="AU74" s="15" t="s">
        <v>25</v>
      </c>
      <c r="AV74" s="15" t="s">
        <v>25</v>
      </c>
      <c r="AW74" s="15">
        <f t="shared" si="29"/>
        <v>10</v>
      </c>
      <c r="AX74" s="15">
        <f t="shared" si="30"/>
        <v>5</v>
      </c>
      <c r="AY74" s="15">
        <f t="shared" si="31"/>
        <v>8</v>
      </c>
      <c r="AZ74" s="15">
        <f t="shared" si="32"/>
        <v>0</v>
      </c>
      <c r="BA74" s="15">
        <f t="shared" si="33"/>
        <v>0</v>
      </c>
      <c r="BB74" s="15">
        <f t="shared" si="34"/>
        <v>0</v>
      </c>
      <c r="BC74" s="15">
        <f t="shared" si="35"/>
        <v>0</v>
      </c>
      <c r="BD74" s="15">
        <f t="shared" si="36"/>
        <v>0</v>
      </c>
      <c r="BE74" s="15">
        <f t="shared" si="37"/>
        <v>0</v>
      </c>
      <c r="BF74" s="38">
        <f t="shared" si="38"/>
        <v>0</v>
      </c>
      <c r="BG74" s="38">
        <f t="shared" si="39"/>
        <v>0</v>
      </c>
      <c r="BH74" s="15">
        <f t="shared" si="40"/>
        <v>3</v>
      </c>
      <c r="BI74" s="15">
        <f t="shared" si="41"/>
        <v>4</v>
      </c>
      <c r="BJ74" s="38">
        <f t="shared" si="42"/>
        <v>1</v>
      </c>
      <c r="BK74" s="15">
        <f t="shared" si="43"/>
        <v>0</v>
      </c>
      <c r="BL74" s="64">
        <f t="shared" ref="BL74:BL88" si="50">SUM(AW74:BE74)+BJ74</f>
        <v>24</v>
      </c>
      <c r="BM74" s="66">
        <f t="shared" si="17"/>
        <v>3</v>
      </c>
      <c r="BN74" s="39">
        <f t="shared" si="18"/>
        <v>27</v>
      </c>
      <c r="BO74" s="39">
        <f t="shared" si="44"/>
        <v>0</v>
      </c>
      <c r="BP74" s="39">
        <f t="shared" si="45"/>
        <v>0</v>
      </c>
      <c r="BQ74" s="39">
        <f t="shared" si="20"/>
        <v>1</v>
      </c>
      <c r="BR74" s="19"/>
      <c r="BS74" s="19"/>
      <c r="BT74" s="40">
        <f t="shared" si="46"/>
        <v>-27</v>
      </c>
      <c r="BV74" s="17">
        <f t="shared" si="47"/>
        <v>0</v>
      </c>
      <c r="BW74" s="17">
        <f t="shared" si="48"/>
        <v>0</v>
      </c>
      <c r="BY74" s="17">
        <f t="shared" si="49"/>
        <v>0</v>
      </c>
      <c r="CB74" s="43">
        <f t="shared" si="25"/>
        <v>1</v>
      </c>
      <c r="CC74" s="40">
        <f t="shared" si="26"/>
        <v>0</v>
      </c>
    </row>
    <row r="75" spans="1:81" s="17" customFormat="1" ht="21" customHeight="1" x14ac:dyDescent="0.25">
      <c r="A75" s="15">
        <f t="shared" si="27"/>
        <v>66</v>
      </c>
      <c r="B75" s="67" t="s">
        <v>195</v>
      </c>
      <c r="C75" s="46" t="s">
        <v>196</v>
      </c>
      <c r="D75" s="57"/>
      <c r="E75" s="19" t="s">
        <v>71</v>
      </c>
      <c r="F75" s="58"/>
      <c r="G75" s="15"/>
      <c r="H75" s="15" t="s">
        <v>25</v>
      </c>
      <c r="I75" s="15" t="s">
        <v>24</v>
      </c>
      <c r="J75" s="15" t="s">
        <v>28</v>
      </c>
      <c r="K75" s="15" t="s">
        <v>28</v>
      </c>
      <c r="L75" s="15" t="s">
        <v>28</v>
      </c>
      <c r="M75" s="15" t="s">
        <v>28</v>
      </c>
      <c r="N75" s="15" t="s">
        <v>28</v>
      </c>
      <c r="O75" s="15" t="s">
        <v>28</v>
      </c>
      <c r="P75" s="15" t="s">
        <v>24</v>
      </c>
      <c r="Q75" s="15" t="s">
        <v>27</v>
      </c>
      <c r="R75" s="15" t="s">
        <v>24</v>
      </c>
      <c r="S75" s="15" t="s">
        <v>225</v>
      </c>
      <c r="T75" s="15" t="s">
        <v>25</v>
      </c>
      <c r="U75" s="15" t="s">
        <v>25</v>
      </c>
      <c r="V75" s="15" t="s">
        <v>25</v>
      </c>
      <c r="W75" s="15" t="s">
        <v>25</v>
      </c>
      <c r="X75" s="15" t="s">
        <v>25</v>
      </c>
      <c r="Y75" s="15" t="s">
        <v>24</v>
      </c>
      <c r="Z75" s="15" t="s">
        <v>27</v>
      </c>
      <c r="AA75" s="15" t="s">
        <v>27</v>
      </c>
      <c r="AB75" s="15" t="s">
        <v>27</v>
      </c>
      <c r="AC75" s="15" t="s">
        <v>27</v>
      </c>
      <c r="AD75" s="15" t="s">
        <v>27</v>
      </c>
      <c r="AE75" s="15" t="s">
        <v>27</v>
      </c>
      <c r="AF75" s="15" t="s">
        <v>24</v>
      </c>
      <c r="AG75" s="15" t="s">
        <v>25</v>
      </c>
      <c r="AH75" s="15" t="s">
        <v>25</v>
      </c>
      <c r="AI75" s="15" t="s">
        <v>25</v>
      </c>
      <c r="AJ75" s="15" t="s">
        <v>25</v>
      </c>
      <c r="AK75" s="15" t="s">
        <v>25</v>
      </c>
      <c r="AL75" s="18" t="s">
        <v>25</v>
      </c>
      <c r="AM75" s="15" t="s">
        <v>24</v>
      </c>
      <c r="AN75" s="15" t="s">
        <v>28</v>
      </c>
      <c r="AO75" s="15" t="s">
        <v>28</v>
      </c>
      <c r="AP75" s="15" t="s">
        <v>28</v>
      </c>
      <c r="AQ75" s="15" t="s">
        <v>28</v>
      </c>
      <c r="AR75" s="15" t="s">
        <v>28</v>
      </c>
      <c r="AS75" s="15" t="s">
        <v>28</v>
      </c>
      <c r="AT75" s="15" t="s">
        <v>28</v>
      </c>
      <c r="AU75" s="15" t="s">
        <v>24</v>
      </c>
      <c r="AV75" s="15" t="s">
        <v>27</v>
      </c>
      <c r="AW75" s="15">
        <f t="shared" si="29"/>
        <v>11</v>
      </c>
      <c r="AX75" s="15">
        <f t="shared" si="30"/>
        <v>7</v>
      </c>
      <c r="AY75" s="15">
        <f t="shared" si="31"/>
        <v>7</v>
      </c>
      <c r="AZ75" s="15">
        <f t="shared" si="32"/>
        <v>0</v>
      </c>
      <c r="BA75" s="15">
        <f t="shared" si="33"/>
        <v>0</v>
      </c>
      <c r="BB75" s="15">
        <f t="shared" si="34"/>
        <v>0</v>
      </c>
      <c r="BC75" s="15">
        <f t="shared" si="35"/>
        <v>0</v>
      </c>
      <c r="BD75" s="15">
        <f t="shared" si="36"/>
        <v>0</v>
      </c>
      <c r="BE75" s="15">
        <f t="shared" si="37"/>
        <v>0</v>
      </c>
      <c r="BF75" s="38">
        <f t="shared" si="38"/>
        <v>0</v>
      </c>
      <c r="BG75" s="38">
        <f t="shared" si="39"/>
        <v>0</v>
      </c>
      <c r="BH75" s="15">
        <f t="shared" si="40"/>
        <v>5</v>
      </c>
      <c r="BI75" s="15">
        <f t="shared" si="41"/>
        <v>0</v>
      </c>
      <c r="BJ75" s="38">
        <f t="shared" si="42"/>
        <v>1</v>
      </c>
      <c r="BK75" s="15">
        <f t="shared" si="43"/>
        <v>0</v>
      </c>
      <c r="BL75" s="64">
        <f t="shared" si="50"/>
        <v>26</v>
      </c>
      <c r="BM75" s="66">
        <f t="shared" ref="BM75:BM88" si="51">BN75-BL75</f>
        <v>5</v>
      </c>
      <c r="BN75" s="39">
        <f t="shared" ref="BN75:BN88" si="52">BL75+BF75+BG75+BH75+BK75</f>
        <v>31</v>
      </c>
      <c r="BO75" s="39">
        <f t="shared" si="44"/>
        <v>0</v>
      </c>
      <c r="BP75" s="39">
        <f t="shared" si="45"/>
        <v>0</v>
      </c>
      <c r="BQ75" s="39">
        <f t="shared" ref="BQ75:BQ88" si="53">BJ75</f>
        <v>1</v>
      </c>
      <c r="BR75" s="19"/>
      <c r="BS75" s="19"/>
      <c r="BT75" s="40">
        <f t="shared" si="46"/>
        <v>-31</v>
      </c>
      <c r="BV75" s="17">
        <f t="shared" si="47"/>
        <v>0</v>
      </c>
      <c r="BW75" s="17">
        <f t="shared" si="48"/>
        <v>0</v>
      </c>
      <c r="BY75" s="17">
        <f t="shared" si="49"/>
        <v>0</v>
      </c>
      <c r="CB75" s="43">
        <f t="shared" ref="CB75:CB88" si="54">(BL75/6)-BM75</f>
        <v>-0.66666666666666696</v>
      </c>
      <c r="CC75" s="40">
        <f t="shared" ref="CC75:CC88" si="55">BM75-BH75</f>
        <v>0</v>
      </c>
    </row>
    <row r="76" spans="1:81" s="17" customFormat="1" ht="21" customHeight="1" x14ac:dyDescent="0.25">
      <c r="A76" s="15">
        <f t="shared" ref="A76:A88" si="56">A75+1</f>
        <v>67</v>
      </c>
      <c r="B76" s="67" t="s">
        <v>197</v>
      </c>
      <c r="C76" s="48" t="s">
        <v>198</v>
      </c>
      <c r="D76" s="57"/>
      <c r="E76" s="19" t="s">
        <v>71</v>
      </c>
      <c r="F76" s="58"/>
      <c r="G76" s="15"/>
      <c r="H76" s="15" t="s">
        <v>25</v>
      </c>
      <c r="I76" s="15" t="s">
        <v>25</v>
      </c>
      <c r="J76" s="15" t="s">
        <v>24</v>
      </c>
      <c r="K76" s="15" t="s">
        <v>25</v>
      </c>
      <c r="L76" s="15" t="s">
        <v>26</v>
      </c>
      <c r="M76" s="15" t="s">
        <v>25</v>
      </c>
      <c r="N76" s="15" t="s">
        <v>25</v>
      </c>
      <c r="O76" s="15" t="s">
        <v>25</v>
      </c>
      <c r="P76" s="15" t="s">
        <v>25</v>
      </c>
      <c r="Q76" s="15" t="s">
        <v>24</v>
      </c>
      <c r="R76" s="15" t="s">
        <v>25</v>
      </c>
      <c r="S76" s="15" t="s">
        <v>43</v>
      </c>
      <c r="T76" s="15" t="s">
        <v>28</v>
      </c>
      <c r="U76" s="15" t="s">
        <v>28</v>
      </c>
      <c r="V76" s="15" t="s">
        <v>24</v>
      </c>
      <c r="W76" s="15" t="s">
        <v>27</v>
      </c>
      <c r="X76" s="15" t="s">
        <v>26</v>
      </c>
      <c r="Y76" s="15" t="s">
        <v>28</v>
      </c>
      <c r="Z76" s="15" t="s">
        <v>26</v>
      </c>
      <c r="AA76" s="15" t="s">
        <v>24</v>
      </c>
      <c r="AB76" s="15" t="s">
        <v>25</v>
      </c>
      <c r="AC76" s="15" t="s">
        <v>25</v>
      </c>
      <c r="AD76" s="15" t="s">
        <v>25</v>
      </c>
      <c r="AE76" s="15" t="s">
        <v>25</v>
      </c>
      <c r="AF76" s="16" t="s">
        <v>25</v>
      </c>
      <c r="AG76" s="15" t="s">
        <v>24</v>
      </c>
      <c r="AH76" s="15" t="s">
        <v>25</v>
      </c>
      <c r="AI76" s="15" t="s">
        <v>25</v>
      </c>
      <c r="AJ76" s="15" t="s">
        <v>26</v>
      </c>
      <c r="AK76" s="15" t="s">
        <v>25</v>
      </c>
      <c r="AL76" s="18" t="s">
        <v>26</v>
      </c>
      <c r="AM76" s="15" t="s">
        <v>25</v>
      </c>
      <c r="AN76" s="15" t="s">
        <v>24</v>
      </c>
      <c r="AO76" s="15" t="s">
        <v>27</v>
      </c>
      <c r="AP76" s="15" t="s">
        <v>25</v>
      </c>
      <c r="AQ76" s="15" t="s">
        <v>25</v>
      </c>
      <c r="AR76" s="15" t="s">
        <v>25</v>
      </c>
      <c r="AS76" s="15" t="s">
        <v>25</v>
      </c>
      <c r="AT76" s="15" t="s">
        <v>25</v>
      </c>
      <c r="AU76" s="15" t="s">
        <v>24</v>
      </c>
      <c r="AV76" s="15" t="s">
        <v>28</v>
      </c>
      <c r="AW76" s="15">
        <f t="shared" si="29"/>
        <v>15</v>
      </c>
      <c r="AX76" s="15">
        <f t="shared" si="30"/>
        <v>2</v>
      </c>
      <c r="AY76" s="15">
        <f t="shared" si="31"/>
        <v>4</v>
      </c>
      <c r="AZ76" s="15">
        <f t="shared" si="32"/>
        <v>0</v>
      </c>
      <c r="BA76" s="15">
        <f t="shared" si="33"/>
        <v>0</v>
      </c>
      <c r="BB76" s="15">
        <f t="shared" si="34"/>
        <v>0</v>
      </c>
      <c r="BC76" s="15">
        <f t="shared" si="35"/>
        <v>0</v>
      </c>
      <c r="BD76" s="15">
        <f t="shared" si="36"/>
        <v>0</v>
      </c>
      <c r="BE76" s="15">
        <f t="shared" si="37"/>
        <v>0</v>
      </c>
      <c r="BF76" s="38">
        <f t="shared" si="38"/>
        <v>0</v>
      </c>
      <c r="BG76" s="38">
        <f t="shared" si="39"/>
        <v>0</v>
      </c>
      <c r="BH76" s="15">
        <f t="shared" si="40"/>
        <v>5</v>
      </c>
      <c r="BI76" s="15">
        <f t="shared" si="41"/>
        <v>4</v>
      </c>
      <c r="BJ76" s="38">
        <f t="shared" si="42"/>
        <v>0</v>
      </c>
      <c r="BK76" s="15">
        <f t="shared" si="43"/>
        <v>1</v>
      </c>
      <c r="BL76" s="64">
        <f t="shared" si="50"/>
        <v>21</v>
      </c>
      <c r="BM76" s="66">
        <f t="shared" si="51"/>
        <v>6</v>
      </c>
      <c r="BN76" s="39">
        <f t="shared" si="52"/>
        <v>27</v>
      </c>
      <c r="BO76" s="39">
        <f t="shared" si="44"/>
        <v>0</v>
      </c>
      <c r="BP76" s="39">
        <f t="shared" si="45"/>
        <v>0</v>
      </c>
      <c r="BQ76" s="39">
        <f t="shared" si="53"/>
        <v>0</v>
      </c>
      <c r="BR76" s="19"/>
      <c r="BS76" s="19"/>
      <c r="BT76" s="40">
        <f t="shared" si="46"/>
        <v>-27</v>
      </c>
      <c r="BV76" s="17">
        <f t="shared" si="47"/>
        <v>0</v>
      </c>
      <c r="BW76" s="17">
        <f t="shared" si="48"/>
        <v>0</v>
      </c>
      <c r="BY76" s="17">
        <f t="shared" si="49"/>
        <v>0</v>
      </c>
      <c r="CB76" s="43">
        <f t="shared" si="54"/>
        <v>-2.5</v>
      </c>
      <c r="CC76" s="40">
        <f t="shared" si="55"/>
        <v>1</v>
      </c>
    </row>
    <row r="77" spans="1:81" s="17" customFormat="1" ht="21" customHeight="1" x14ac:dyDescent="0.25">
      <c r="A77" s="15">
        <f t="shared" si="56"/>
        <v>68</v>
      </c>
      <c r="B77" s="68" t="s">
        <v>199</v>
      </c>
      <c r="C77" s="62" t="s">
        <v>200</v>
      </c>
      <c r="D77" s="57"/>
      <c r="E77" s="19" t="s">
        <v>71</v>
      </c>
      <c r="F77" s="58"/>
      <c r="G77" s="15"/>
      <c r="H77" s="15" t="s">
        <v>25</v>
      </c>
      <c r="I77" s="15" t="s">
        <v>25</v>
      </c>
      <c r="J77" s="15" t="s">
        <v>25</v>
      </c>
      <c r="K77" s="15" t="s">
        <v>24</v>
      </c>
      <c r="L77" s="15" t="s">
        <v>25</v>
      </c>
      <c r="M77" s="15" t="s">
        <v>25</v>
      </c>
      <c r="N77" s="15" t="s">
        <v>25</v>
      </c>
      <c r="O77" s="15" t="s">
        <v>25</v>
      </c>
      <c r="P77" s="15" t="s">
        <v>25</v>
      </c>
      <c r="Q77" s="15" t="s">
        <v>25</v>
      </c>
      <c r="R77" s="15" t="s">
        <v>25</v>
      </c>
      <c r="S77" s="15" t="s">
        <v>224</v>
      </c>
      <c r="T77" s="15" t="s">
        <v>24</v>
      </c>
      <c r="U77" s="15" t="s">
        <v>25</v>
      </c>
      <c r="V77" s="15" t="s">
        <v>25</v>
      </c>
      <c r="W77" s="15" t="s">
        <v>25</v>
      </c>
      <c r="X77" s="15" t="s">
        <v>25</v>
      </c>
      <c r="Y77" s="15" t="s">
        <v>25</v>
      </c>
      <c r="Z77" s="15" t="s">
        <v>25</v>
      </c>
      <c r="AA77" s="15" t="s">
        <v>24</v>
      </c>
      <c r="AB77" s="15" t="s">
        <v>27</v>
      </c>
      <c r="AC77" s="15" t="s">
        <v>28</v>
      </c>
      <c r="AD77" s="15" t="s">
        <v>28</v>
      </c>
      <c r="AE77" s="15" t="s">
        <v>28</v>
      </c>
      <c r="AF77" s="15" t="s">
        <v>28</v>
      </c>
      <c r="AG77" s="15" t="s">
        <v>28</v>
      </c>
      <c r="AH77" s="15" t="s">
        <v>24</v>
      </c>
      <c r="AI77" s="15" t="s">
        <v>25</v>
      </c>
      <c r="AJ77" s="15" t="s">
        <v>25</v>
      </c>
      <c r="AK77" s="15" t="s">
        <v>25</v>
      </c>
      <c r="AL77" s="18" t="s">
        <v>25</v>
      </c>
      <c r="AM77" s="15" t="s">
        <v>25</v>
      </c>
      <c r="AN77" s="15" t="s">
        <v>25</v>
      </c>
      <c r="AO77" s="15" t="s">
        <v>24</v>
      </c>
      <c r="AP77" s="15" t="s">
        <v>27</v>
      </c>
      <c r="AQ77" s="15" t="s">
        <v>25</v>
      </c>
      <c r="AR77" s="15" t="s">
        <v>25</v>
      </c>
      <c r="AS77" s="15" t="s">
        <v>28</v>
      </c>
      <c r="AT77" s="15" t="s">
        <v>28</v>
      </c>
      <c r="AU77" s="15" t="s">
        <v>27</v>
      </c>
      <c r="AV77" s="15" t="s">
        <v>24</v>
      </c>
      <c r="AW77" s="15">
        <f t="shared" si="29"/>
        <v>15</v>
      </c>
      <c r="AX77" s="15">
        <f t="shared" si="30"/>
        <v>3</v>
      </c>
      <c r="AY77" s="15">
        <f t="shared" si="31"/>
        <v>7</v>
      </c>
      <c r="AZ77" s="15">
        <f t="shared" si="32"/>
        <v>0</v>
      </c>
      <c r="BA77" s="15">
        <f t="shared" si="33"/>
        <v>0</v>
      </c>
      <c r="BB77" s="15">
        <f t="shared" si="34"/>
        <v>0</v>
      </c>
      <c r="BC77" s="15">
        <f t="shared" si="35"/>
        <v>0</v>
      </c>
      <c r="BD77" s="15">
        <f t="shared" si="36"/>
        <v>0</v>
      </c>
      <c r="BE77" s="15">
        <f t="shared" si="37"/>
        <v>0</v>
      </c>
      <c r="BF77" s="38">
        <f t="shared" si="38"/>
        <v>0</v>
      </c>
      <c r="BG77" s="38">
        <f t="shared" si="39"/>
        <v>0</v>
      </c>
      <c r="BH77" s="15">
        <f t="shared" si="40"/>
        <v>5</v>
      </c>
      <c r="BI77" s="15">
        <f t="shared" si="41"/>
        <v>0</v>
      </c>
      <c r="BJ77" s="38">
        <f t="shared" si="42"/>
        <v>1</v>
      </c>
      <c r="BK77" s="15">
        <f t="shared" si="43"/>
        <v>0</v>
      </c>
      <c r="BL77" s="64">
        <f t="shared" si="50"/>
        <v>26</v>
      </c>
      <c r="BM77" s="66">
        <f t="shared" si="51"/>
        <v>5</v>
      </c>
      <c r="BN77" s="39">
        <f t="shared" si="52"/>
        <v>31</v>
      </c>
      <c r="BO77" s="39">
        <f t="shared" si="44"/>
        <v>0</v>
      </c>
      <c r="BP77" s="39">
        <f t="shared" si="45"/>
        <v>0</v>
      </c>
      <c r="BQ77" s="39">
        <f t="shared" si="53"/>
        <v>1</v>
      </c>
      <c r="BR77" s="19"/>
      <c r="BS77" s="19"/>
      <c r="BT77" s="40">
        <f t="shared" si="46"/>
        <v>-31</v>
      </c>
      <c r="BV77" s="17">
        <f t="shared" si="47"/>
        <v>0</v>
      </c>
      <c r="BW77" s="17">
        <f t="shared" si="48"/>
        <v>0</v>
      </c>
      <c r="BY77" s="17">
        <f t="shared" si="49"/>
        <v>0</v>
      </c>
      <c r="CB77" s="43">
        <f t="shared" si="54"/>
        <v>-0.66666666666666696</v>
      </c>
      <c r="CC77" s="40">
        <f t="shared" si="55"/>
        <v>0</v>
      </c>
    </row>
    <row r="78" spans="1:81" s="17" customFormat="1" ht="21" customHeight="1" x14ac:dyDescent="0.25">
      <c r="A78" s="15">
        <f t="shared" si="56"/>
        <v>69</v>
      </c>
      <c r="B78" s="68" t="s">
        <v>201</v>
      </c>
      <c r="C78" s="48" t="s">
        <v>36</v>
      </c>
      <c r="D78" s="57"/>
      <c r="E78" s="19" t="s">
        <v>71</v>
      </c>
      <c r="F78" s="58"/>
      <c r="G78" s="15"/>
      <c r="H78" s="15" t="s">
        <v>28</v>
      </c>
      <c r="I78" s="15" t="s">
        <v>26</v>
      </c>
      <c r="J78" s="15" t="s">
        <v>28</v>
      </c>
      <c r="K78" s="15" t="s">
        <v>27</v>
      </c>
      <c r="L78" s="15" t="s">
        <v>24</v>
      </c>
      <c r="M78" s="15" t="s">
        <v>25</v>
      </c>
      <c r="N78" s="15" t="s">
        <v>25</v>
      </c>
      <c r="O78" s="15" t="s">
        <v>25</v>
      </c>
      <c r="P78" s="15" t="s">
        <v>25</v>
      </c>
      <c r="Q78" s="15" t="s">
        <v>25</v>
      </c>
      <c r="R78" s="15" t="s">
        <v>27</v>
      </c>
      <c r="S78" s="15" t="s">
        <v>224</v>
      </c>
      <c r="T78" s="15" t="s">
        <v>27</v>
      </c>
      <c r="U78" s="15" t="s">
        <v>24</v>
      </c>
      <c r="V78" s="15" t="s">
        <v>25</v>
      </c>
      <c r="W78" s="15" t="s">
        <v>25</v>
      </c>
      <c r="X78" s="15" t="s">
        <v>25</v>
      </c>
      <c r="Y78" s="15" t="s">
        <v>25</v>
      </c>
      <c r="Z78" s="15" t="s">
        <v>25</v>
      </c>
      <c r="AA78" s="15" t="s">
        <v>25</v>
      </c>
      <c r="AB78" s="15" t="s">
        <v>24</v>
      </c>
      <c r="AC78" s="15" t="s">
        <v>27</v>
      </c>
      <c r="AD78" s="15" t="s">
        <v>27</v>
      </c>
      <c r="AE78" s="15" t="s">
        <v>27</v>
      </c>
      <c r="AF78" s="15" t="s">
        <v>27</v>
      </c>
      <c r="AG78" s="15" t="s">
        <v>27</v>
      </c>
      <c r="AH78" s="15" t="s">
        <v>27</v>
      </c>
      <c r="AI78" s="15" t="s">
        <v>24</v>
      </c>
      <c r="AJ78" s="15" t="s">
        <v>27</v>
      </c>
      <c r="AK78" s="15" t="s">
        <v>26</v>
      </c>
      <c r="AL78" s="18" t="s">
        <v>27</v>
      </c>
      <c r="AM78" s="15" t="s">
        <v>27</v>
      </c>
      <c r="AN78" s="15" t="s">
        <v>27</v>
      </c>
      <c r="AO78" s="15" t="s">
        <v>27</v>
      </c>
      <c r="AP78" s="15" t="s">
        <v>24</v>
      </c>
      <c r="AQ78" s="15" t="s">
        <v>25</v>
      </c>
      <c r="AR78" s="15" t="s">
        <v>27</v>
      </c>
      <c r="AS78" s="15" t="s">
        <v>25</v>
      </c>
      <c r="AT78" s="15" t="s">
        <v>25</v>
      </c>
      <c r="AU78" s="15" t="s">
        <v>25</v>
      </c>
      <c r="AV78" s="15" t="s">
        <v>25</v>
      </c>
      <c r="AW78" s="15">
        <f>COUNTIF(R78:AV78,"M")</f>
        <v>11</v>
      </c>
      <c r="AX78" s="15">
        <f>COUNTIF(R78:AV78,"E")</f>
        <v>14</v>
      </c>
      <c r="AY78" s="15">
        <f>COUNTIF(R78:AV78,"N")</f>
        <v>0</v>
      </c>
      <c r="AZ78" s="15">
        <f>COUNTIF(R78:AV78,"G")</f>
        <v>0</v>
      </c>
      <c r="BA78" s="15">
        <f>COUNTIF(R78:AV78,"C/O")*1</f>
        <v>0</v>
      </c>
      <c r="BB78" s="15">
        <f>COUNTIF(R78:AV78,"M+E")*1</f>
        <v>0</v>
      </c>
      <c r="BC78" s="15">
        <f>COUNTIF(R78:AV78,"M+N")*1</f>
        <v>0</v>
      </c>
      <c r="BD78" s="15">
        <f>COUNTIF(R78:AV78,"E+N")*1</f>
        <v>0</v>
      </c>
      <c r="BE78" s="15">
        <f>COUNTIF(R78:AV78,"N+M")*1</f>
        <v>0</v>
      </c>
      <c r="BF78" s="38">
        <f>COUNTIF(R78:AV78,"P/O")+COUNTIF(R78:AV78,"M/O")+COUNTIF(R78:AV78,"E/O")+COUNTIF(R78:AV78,"N/O")+COUNTIF(R78:AV78,"G/O")</f>
        <v>0</v>
      </c>
      <c r="BG78" s="38">
        <f>COUNTIF(R78:AV78,"DD/O")*2</f>
        <v>0</v>
      </c>
      <c r="BH78" s="15">
        <f>COUNTIF(R78:AV78,"O")</f>
        <v>4</v>
      </c>
      <c r="BI78" s="15">
        <f>COUNTIF(R78:AV78,"A")</f>
        <v>1</v>
      </c>
      <c r="BJ78" s="38">
        <f>COUNTIF(R78:AV78,"P/GH")+COUNTIF(R78:AV78,"M/GH")+COUNTIF(R78:AV78,"E/GH")+COUNTIF(R78:AV78,"N/GH")+COUNTIF(R78:AV78,"G/GH")</f>
        <v>1</v>
      </c>
      <c r="BK78" s="15">
        <f>COUNTIF(R78:AV78,"GH")*1</f>
        <v>0</v>
      </c>
      <c r="BL78" s="64">
        <f t="shared" si="50"/>
        <v>26</v>
      </c>
      <c r="BM78" s="66">
        <f t="shared" si="51"/>
        <v>4</v>
      </c>
      <c r="BN78" s="39">
        <f t="shared" si="52"/>
        <v>30</v>
      </c>
      <c r="BO78" s="39">
        <f t="shared" si="44"/>
        <v>0</v>
      </c>
      <c r="BP78" s="39">
        <f t="shared" si="45"/>
        <v>0</v>
      </c>
      <c r="BQ78" s="39">
        <f t="shared" si="53"/>
        <v>1</v>
      </c>
      <c r="BR78" s="19"/>
      <c r="BS78" s="19"/>
      <c r="BT78" s="40">
        <f t="shared" si="46"/>
        <v>-30</v>
      </c>
      <c r="BV78" s="17">
        <f t="shared" si="47"/>
        <v>0</v>
      </c>
      <c r="BW78" s="17">
        <f t="shared" si="48"/>
        <v>0</v>
      </c>
      <c r="BY78" s="17">
        <f t="shared" si="49"/>
        <v>0</v>
      </c>
      <c r="CB78" s="43">
        <f t="shared" si="54"/>
        <v>0.33333333333333304</v>
      </c>
      <c r="CC78" s="40">
        <f t="shared" si="55"/>
        <v>0</v>
      </c>
    </row>
    <row r="79" spans="1:81" s="17" customFormat="1" ht="21" customHeight="1" x14ac:dyDescent="0.25">
      <c r="A79" s="15">
        <f t="shared" si="56"/>
        <v>70</v>
      </c>
      <c r="B79" s="68" t="s">
        <v>202</v>
      </c>
      <c r="C79" s="47" t="s">
        <v>32</v>
      </c>
      <c r="D79" s="57"/>
      <c r="E79" s="19" t="s">
        <v>71</v>
      </c>
      <c r="F79" s="58"/>
      <c r="G79" s="15"/>
      <c r="H79" s="15" t="s">
        <v>25</v>
      </c>
      <c r="I79" s="15" t="s">
        <v>27</v>
      </c>
      <c r="J79" s="15" t="s">
        <v>25</v>
      </c>
      <c r="K79" s="15" t="s">
        <v>25</v>
      </c>
      <c r="L79" s="15" t="s">
        <v>25</v>
      </c>
      <c r="M79" s="15" t="s">
        <v>24</v>
      </c>
      <c r="N79" s="15" t="s">
        <v>28</v>
      </c>
      <c r="O79" s="15" t="s">
        <v>27</v>
      </c>
      <c r="P79" s="15" t="s">
        <v>27</v>
      </c>
      <c r="Q79" s="15" t="s">
        <v>27</v>
      </c>
      <c r="R79" s="15" t="s">
        <v>24</v>
      </c>
      <c r="S79" s="15" t="s">
        <v>224</v>
      </c>
      <c r="T79" s="15" t="s">
        <v>27</v>
      </c>
      <c r="U79" s="15" t="s">
        <v>25</v>
      </c>
      <c r="V79" s="15" t="s">
        <v>24</v>
      </c>
      <c r="W79" s="15" t="s">
        <v>25</v>
      </c>
      <c r="X79" s="15" t="s">
        <v>25</v>
      </c>
      <c r="Y79" s="15" t="s">
        <v>25</v>
      </c>
      <c r="Z79" s="15" t="s">
        <v>25</v>
      </c>
      <c r="AA79" s="15" t="s">
        <v>25</v>
      </c>
      <c r="AB79" s="15" t="s">
        <v>25</v>
      </c>
      <c r="AC79" s="15" t="s">
        <v>24</v>
      </c>
      <c r="AD79" s="15" t="s">
        <v>25</v>
      </c>
      <c r="AE79" s="15" t="s">
        <v>27</v>
      </c>
      <c r="AF79" s="16" t="s">
        <v>27</v>
      </c>
      <c r="AG79" s="15" t="s">
        <v>27</v>
      </c>
      <c r="AH79" s="15" t="s">
        <v>27</v>
      </c>
      <c r="AI79" s="15" t="s">
        <v>27</v>
      </c>
      <c r="AJ79" s="15" t="s">
        <v>28</v>
      </c>
      <c r="AK79" s="15" t="s">
        <v>24</v>
      </c>
      <c r="AL79" s="18" t="s">
        <v>26</v>
      </c>
      <c r="AM79" s="15" t="s">
        <v>25</v>
      </c>
      <c r="AN79" s="15" t="s">
        <v>25</v>
      </c>
      <c r="AO79" s="15" t="s">
        <v>25</v>
      </c>
      <c r="AP79" s="15" t="s">
        <v>25</v>
      </c>
      <c r="AQ79" s="15" t="s">
        <v>24</v>
      </c>
      <c r="AR79" s="15" t="s">
        <v>28</v>
      </c>
      <c r="AS79" s="15" t="s">
        <v>28</v>
      </c>
      <c r="AT79" s="15" t="s">
        <v>27</v>
      </c>
      <c r="AU79" s="15" t="s">
        <v>28</v>
      </c>
      <c r="AV79" s="15" t="s">
        <v>28</v>
      </c>
      <c r="AW79" s="15">
        <f t="shared" si="29"/>
        <v>12</v>
      </c>
      <c r="AX79" s="15">
        <f t="shared" si="30"/>
        <v>7</v>
      </c>
      <c r="AY79" s="15">
        <f t="shared" si="31"/>
        <v>5</v>
      </c>
      <c r="AZ79" s="15">
        <f t="shared" si="32"/>
        <v>0</v>
      </c>
      <c r="BA79" s="15">
        <f t="shared" si="33"/>
        <v>0</v>
      </c>
      <c r="BB79" s="15">
        <f t="shared" si="34"/>
        <v>0</v>
      </c>
      <c r="BC79" s="15">
        <f t="shared" si="35"/>
        <v>0</v>
      </c>
      <c r="BD79" s="15">
        <f t="shared" si="36"/>
        <v>0</v>
      </c>
      <c r="BE79" s="15">
        <f t="shared" si="37"/>
        <v>0</v>
      </c>
      <c r="BF79" s="38">
        <f t="shared" si="38"/>
        <v>0</v>
      </c>
      <c r="BG79" s="38">
        <f t="shared" si="39"/>
        <v>0</v>
      </c>
      <c r="BH79" s="15">
        <f t="shared" si="40"/>
        <v>5</v>
      </c>
      <c r="BI79" s="15">
        <f t="shared" si="41"/>
        <v>1</v>
      </c>
      <c r="BJ79" s="38">
        <f t="shared" si="42"/>
        <v>1</v>
      </c>
      <c r="BK79" s="15">
        <f t="shared" si="43"/>
        <v>0</v>
      </c>
      <c r="BL79" s="64">
        <f t="shared" si="50"/>
        <v>25</v>
      </c>
      <c r="BM79" s="66">
        <f t="shared" si="51"/>
        <v>5</v>
      </c>
      <c r="BN79" s="39">
        <f t="shared" si="52"/>
        <v>30</v>
      </c>
      <c r="BO79" s="39">
        <f t="shared" si="44"/>
        <v>0</v>
      </c>
      <c r="BP79" s="39">
        <f t="shared" si="45"/>
        <v>0</v>
      </c>
      <c r="BQ79" s="39">
        <f t="shared" si="53"/>
        <v>1</v>
      </c>
      <c r="BR79" s="19"/>
      <c r="BS79" s="19"/>
      <c r="BT79" s="40">
        <f t="shared" si="46"/>
        <v>-30</v>
      </c>
      <c r="BV79" s="17">
        <f t="shared" si="47"/>
        <v>0</v>
      </c>
      <c r="BW79" s="17">
        <f t="shared" si="48"/>
        <v>0</v>
      </c>
      <c r="BY79" s="17">
        <f t="shared" si="49"/>
        <v>0</v>
      </c>
      <c r="CB79" s="43">
        <f t="shared" si="54"/>
        <v>-0.83333333333333304</v>
      </c>
      <c r="CC79" s="40">
        <f t="shared" si="55"/>
        <v>0</v>
      </c>
    </row>
    <row r="80" spans="1:81" s="17" customFormat="1" ht="21" customHeight="1" x14ac:dyDescent="0.25">
      <c r="A80" s="15">
        <f t="shared" si="56"/>
        <v>71</v>
      </c>
      <c r="B80" s="68" t="s">
        <v>203</v>
      </c>
      <c r="C80" s="48" t="s">
        <v>204</v>
      </c>
      <c r="D80" s="57"/>
      <c r="E80" s="19" t="s">
        <v>71</v>
      </c>
      <c r="F80" s="58"/>
      <c r="G80" s="15"/>
      <c r="H80" s="15" t="s">
        <v>27</v>
      </c>
      <c r="I80" s="15" t="s">
        <v>25</v>
      </c>
      <c r="J80" s="15" t="s">
        <v>27</v>
      </c>
      <c r="K80" s="15" t="s">
        <v>27</v>
      </c>
      <c r="L80" s="15" t="s">
        <v>27</v>
      </c>
      <c r="M80" s="15" t="s">
        <v>27</v>
      </c>
      <c r="N80" s="15" t="s">
        <v>24</v>
      </c>
      <c r="O80" s="15" t="s">
        <v>26</v>
      </c>
      <c r="P80" s="15" t="s">
        <v>25</v>
      </c>
      <c r="Q80" s="15" t="s">
        <v>25</v>
      </c>
      <c r="R80" s="15" t="s">
        <v>27</v>
      </c>
      <c r="S80" s="15" t="s">
        <v>43</v>
      </c>
      <c r="T80" s="15" t="s">
        <v>27</v>
      </c>
      <c r="U80" s="15" t="s">
        <v>27</v>
      </c>
      <c r="V80" s="15" t="s">
        <v>27</v>
      </c>
      <c r="W80" s="15" t="s">
        <v>24</v>
      </c>
      <c r="X80" s="15" t="s">
        <v>28</v>
      </c>
      <c r="Y80" s="15" t="s">
        <v>28</v>
      </c>
      <c r="Z80" s="15" t="s">
        <v>28</v>
      </c>
      <c r="AA80" s="15" t="s">
        <v>26</v>
      </c>
      <c r="AB80" s="15" t="s">
        <v>28</v>
      </c>
      <c r="AC80" s="15" t="s">
        <v>28</v>
      </c>
      <c r="AD80" s="15" t="s">
        <v>24</v>
      </c>
      <c r="AE80" s="15" t="s">
        <v>25</v>
      </c>
      <c r="AF80" s="15" t="s">
        <v>25</v>
      </c>
      <c r="AG80" s="15" t="s">
        <v>26</v>
      </c>
      <c r="AH80" s="15" t="s">
        <v>25</v>
      </c>
      <c r="AI80" s="15" t="s">
        <v>27</v>
      </c>
      <c r="AJ80" s="15" t="s">
        <v>27</v>
      </c>
      <c r="AK80" s="15" t="s">
        <v>24</v>
      </c>
      <c r="AL80" s="18" t="s">
        <v>27</v>
      </c>
      <c r="AM80" s="15" t="s">
        <v>27</v>
      </c>
      <c r="AN80" s="15" t="s">
        <v>27</v>
      </c>
      <c r="AO80" s="15" t="s">
        <v>25</v>
      </c>
      <c r="AP80" s="15" t="s">
        <v>27</v>
      </c>
      <c r="AQ80" s="15" t="s">
        <v>27</v>
      </c>
      <c r="AR80" s="15" t="s">
        <v>24</v>
      </c>
      <c r="AS80" s="15" t="s">
        <v>25</v>
      </c>
      <c r="AT80" s="15" t="s">
        <v>25</v>
      </c>
      <c r="AU80" s="15" t="s">
        <v>26</v>
      </c>
      <c r="AV80" s="15" t="s">
        <v>26</v>
      </c>
      <c r="AW80" s="15">
        <f t="shared" si="29"/>
        <v>6</v>
      </c>
      <c r="AX80" s="15">
        <f t="shared" si="30"/>
        <v>11</v>
      </c>
      <c r="AY80" s="15">
        <f t="shared" si="31"/>
        <v>5</v>
      </c>
      <c r="AZ80" s="15">
        <f t="shared" si="32"/>
        <v>0</v>
      </c>
      <c r="BA80" s="15">
        <f t="shared" si="33"/>
        <v>0</v>
      </c>
      <c r="BB80" s="15">
        <f t="shared" si="34"/>
        <v>0</v>
      </c>
      <c r="BC80" s="15">
        <f t="shared" si="35"/>
        <v>0</v>
      </c>
      <c r="BD80" s="15">
        <f t="shared" si="36"/>
        <v>0</v>
      </c>
      <c r="BE80" s="15">
        <f t="shared" si="37"/>
        <v>0</v>
      </c>
      <c r="BF80" s="38">
        <f t="shared" si="38"/>
        <v>0</v>
      </c>
      <c r="BG80" s="38">
        <f t="shared" si="39"/>
        <v>0</v>
      </c>
      <c r="BH80" s="15">
        <f t="shared" si="40"/>
        <v>4</v>
      </c>
      <c r="BI80" s="15">
        <f t="shared" si="41"/>
        <v>4</v>
      </c>
      <c r="BJ80" s="38">
        <f t="shared" si="42"/>
        <v>0</v>
      </c>
      <c r="BK80" s="15">
        <f t="shared" si="43"/>
        <v>1</v>
      </c>
      <c r="BL80" s="64">
        <f t="shared" si="50"/>
        <v>22</v>
      </c>
      <c r="BM80" s="66">
        <f t="shared" si="51"/>
        <v>5</v>
      </c>
      <c r="BN80" s="39">
        <f t="shared" si="52"/>
        <v>27</v>
      </c>
      <c r="BO80" s="39">
        <f t="shared" si="44"/>
        <v>0</v>
      </c>
      <c r="BP80" s="39">
        <f t="shared" si="45"/>
        <v>0</v>
      </c>
      <c r="BQ80" s="39">
        <f t="shared" si="53"/>
        <v>0</v>
      </c>
      <c r="BR80" s="19"/>
      <c r="BS80" s="19"/>
      <c r="BT80" s="40">
        <f t="shared" si="46"/>
        <v>-27</v>
      </c>
      <c r="BV80" s="17">
        <f t="shared" si="47"/>
        <v>0</v>
      </c>
      <c r="BW80" s="17">
        <f t="shared" si="48"/>
        <v>0</v>
      </c>
      <c r="BY80" s="17">
        <f t="shared" si="49"/>
        <v>0</v>
      </c>
      <c r="CB80" s="43">
        <f t="shared" si="54"/>
        <v>-1.3333333333333335</v>
      </c>
      <c r="CC80" s="40">
        <f t="shared" si="55"/>
        <v>1</v>
      </c>
    </row>
    <row r="81" spans="1:81" s="17" customFormat="1" ht="21" customHeight="1" x14ac:dyDescent="0.25">
      <c r="A81" s="15">
        <f t="shared" si="56"/>
        <v>72</v>
      </c>
      <c r="B81" s="68" t="s">
        <v>205</v>
      </c>
      <c r="C81" s="47" t="s">
        <v>206</v>
      </c>
      <c r="D81" s="57"/>
      <c r="E81" s="19" t="s">
        <v>71</v>
      </c>
      <c r="F81" s="58"/>
      <c r="G81" s="15"/>
      <c r="H81" s="15" t="s">
        <v>24</v>
      </c>
      <c r="I81" s="15" t="s">
        <v>26</v>
      </c>
      <c r="J81" s="15" t="s">
        <v>28</v>
      </c>
      <c r="K81" s="15" t="s">
        <v>27</v>
      </c>
      <c r="L81" s="15" t="s">
        <v>27</v>
      </c>
      <c r="M81" s="15" t="s">
        <v>27</v>
      </c>
      <c r="N81" s="15" t="s">
        <v>27</v>
      </c>
      <c r="O81" s="15" t="s">
        <v>24</v>
      </c>
      <c r="P81" s="15" t="s">
        <v>25</v>
      </c>
      <c r="Q81" s="15" t="s">
        <v>25</v>
      </c>
      <c r="R81" s="15" t="s">
        <v>28</v>
      </c>
      <c r="S81" s="15" t="s">
        <v>226</v>
      </c>
      <c r="T81" s="15" t="s">
        <v>24</v>
      </c>
      <c r="U81" s="15" t="s">
        <v>28</v>
      </c>
      <c r="V81" s="15" t="s">
        <v>28</v>
      </c>
      <c r="W81" s="15" t="s">
        <v>26</v>
      </c>
      <c r="X81" s="15" t="s">
        <v>24</v>
      </c>
      <c r="Y81" s="15" t="s">
        <v>27</v>
      </c>
      <c r="Z81" s="15" t="s">
        <v>27</v>
      </c>
      <c r="AA81" s="15" t="s">
        <v>27</v>
      </c>
      <c r="AB81" s="15" t="s">
        <v>27</v>
      </c>
      <c r="AC81" s="15" t="s">
        <v>26</v>
      </c>
      <c r="AD81" s="15" t="s">
        <v>26</v>
      </c>
      <c r="AE81" s="15" t="s">
        <v>26</v>
      </c>
      <c r="AF81" s="15" t="s">
        <v>26</v>
      </c>
      <c r="AG81" s="15" t="s">
        <v>26</v>
      </c>
      <c r="AH81" s="15" t="s">
        <v>26</v>
      </c>
      <c r="AI81" s="15" t="s">
        <v>25</v>
      </c>
      <c r="AJ81" s="15" t="s">
        <v>25</v>
      </c>
      <c r="AK81" s="15" t="s">
        <v>28</v>
      </c>
      <c r="AL81" s="18" t="s">
        <v>26</v>
      </c>
      <c r="AM81" s="15" t="s">
        <v>27</v>
      </c>
      <c r="AN81" s="15" t="s">
        <v>27</v>
      </c>
      <c r="AO81" s="15" t="s">
        <v>24</v>
      </c>
      <c r="AP81" s="15" t="s">
        <v>28</v>
      </c>
      <c r="AQ81" s="15" t="s">
        <v>27</v>
      </c>
      <c r="AR81" s="15" t="s">
        <v>27</v>
      </c>
      <c r="AS81" s="15" t="s">
        <v>26</v>
      </c>
      <c r="AT81" s="15" t="s">
        <v>28</v>
      </c>
      <c r="AU81" s="15" t="s">
        <v>26</v>
      </c>
      <c r="AV81" s="15" t="s">
        <v>25</v>
      </c>
      <c r="AW81" s="15">
        <f t="shared" si="29"/>
        <v>3</v>
      </c>
      <c r="AX81" s="15">
        <f t="shared" si="30"/>
        <v>8</v>
      </c>
      <c r="AY81" s="15">
        <f t="shared" si="31"/>
        <v>6</v>
      </c>
      <c r="AZ81" s="15">
        <f t="shared" si="32"/>
        <v>0</v>
      </c>
      <c r="BA81" s="15">
        <f t="shared" si="33"/>
        <v>0</v>
      </c>
      <c r="BB81" s="15">
        <f t="shared" si="34"/>
        <v>0</v>
      </c>
      <c r="BC81" s="15">
        <f t="shared" si="35"/>
        <v>0</v>
      </c>
      <c r="BD81" s="15">
        <f t="shared" si="36"/>
        <v>0</v>
      </c>
      <c r="BE81" s="15">
        <f t="shared" si="37"/>
        <v>0</v>
      </c>
      <c r="BF81" s="38">
        <f t="shared" si="38"/>
        <v>0</v>
      </c>
      <c r="BG81" s="38">
        <f t="shared" si="39"/>
        <v>0</v>
      </c>
      <c r="BH81" s="15">
        <f t="shared" si="40"/>
        <v>3</v>
      </c>
      <c r="BI81" s="15">
        <f t="shared" si="41"/>
        <v>10</v>
      </c>
      <c r="BJ81" s="38">
        <f t="shared" si="42"/>
        <v>1</v>
      </c>
      <c r="BK81" s="15">
        <f t="shared" si="43"/>
        <v>0</v>
      </c>
      <c r="BL81" s="64">
        <f t="shared" si="50"/>
        <v>18</v>
      </c>
      <c r="BM81" s="66">
        <f t="shared" si="51"/>
        <v>3</v>
      </c>
      <c r="BN81" s="39">
        <f t="shared" si="52"/>
        <v>21</v>
      </c>
      <c r="BO81" s="39">
        <f t="shared" si="44"/>
        <v>0</v>
      </c>
      <c r="BP81" s="39">
        <f t="shared" si="45"/>
        <v>0</v>
      </c>
      <c r="BQ81" s="39">
        <f t="shared" si="53"/>
        <v>1</v>
      </c>
      <c r="BR81" s="19"/>
      <c r="BS81" s="19"/>
      <c r="BT81" s="40">
        <f t="shared" si="46"/>
        <v>-21</v>
      </c>
      <c r="BV81" s="17">
        <f t="shared" si="47"/>
        <v>0</v>
      </c>
      <c r="BW81" s="17">
        <f t="shared" si="48"/>
        <v>0</v>
      </c>
      <c r="BY81" s="17">
        <f t="shared" si="49"/>
        <v>0</v>
      </c>
      <c r="CB81" s="43">
        <f t="shared" si="54"/>
        <v>0</v>
      </c>
      <c r="CC81" s="40">
        <f t="shared" si="55"/>
        <v>0</v>
      </c>
    </row>
    <row r="82" spans="1:81" s="17" customFormat="1" ht="21" customHeight="1" x14ac:dyDescent="0.25">
      <c r="A82" s="15">
        <f t="shared" si="56"/>
        <v>73</v>
      </c>
      <c r="B82" s="68" t="s">
        <v>207</v>
      </c>
      <c r="C82" s="47" t="s">
        <v>208</v>
      </c>
      <c r="D82" s="57"/>
      <c r="E82" s="19" t="s">
        <v>71</v>
      </c>
      <c r="F82" s="58"/>
      <c r="G82" s="15"/>
      <c r="H82" s="15" t="s">
        <v>28</v>
      </c>
      <c r="I82" s="15" t="s">
        <v>28</v>
      </c>
      <c r="J82" s="15" t="s">
        <v>24</v>
      </c>
      <c r="K82" s="15" t="s">
        <v>26</v>
      </c>
      <c r="L82" s="15" t="s">
        <v>27</v>
      </c>
      <c r="M82" s="15" t="s">
        <v>27</v>
      </c>
      <c r="N82" s="15" t="s">
        <v>26</v>
      </c>
      <c r="O82" s="15" t="s">
        <v>26</v>
      </c>
      <c r="P82" s="15" t="s">
        <v>26</v>
      </c>
      <c r="Q82" s="15" t="s">
        <v>26</v>
      </c>
      <c r="R82" s="15" t="s">
        <v>26</v>
      </c>
      <c r="S82" s="15" t="s">
        <v>26</v>
      </c>
      <c r="T82" s="15" t="s">
        <v>26</v>
      </c>
      <c r="U82" s="15" t="s">
        <v>26</v>
      </c>
      <c r="V82" s="15" t="s">
        <v>26</v>
      </c>
      <c r="W82" s="15" t="s">
        <v>26</v>
      </c>
      <c r="X82" s="15" t="s">
        <v>26</v>
      </c>
      <c r="Y82" s="15" t="s">
        <v>26</v>
      </c>
      <c r="Z82" s="15" t="s">
        <v>26</v>
      </c>
      <c r="AA82" s="15" t="s">
        <v>26</v>
      </c>
      <c r="AB82" s="15" t="s">
        <v>26</v>
      </c>
      <c r="AC82" s="15" t="s">
        <v>26</v>
      </c>
      <c r="AD82" s="15" t="s">
        <v>26</v>
      </c>
      <c r="AE82" s="15" t="s">
        <v>26</v>
      </c>
      <c r="AF82" s="15" t="s">
        <v>26</v>
      </c>
      <c r="AG82" s="15" t="s">
        <v>26</v>
      </c>
      <c r="AH82" s="15" t="s">
        <v>26</v>
      </c>
      <c r="AI82" s="15" t="s">
        <v>26</v>
      </c>
      <c r="AJ82" s="15" t="s">
        <v>26</v>
      </c>
      <c r="AK82" s="15" t="s">
        <v>26</v>
      </c>
      <c r="AL82" s="18" t="s">
        <v>26</v>
      </c>
      <c r="AM82" s="15" t="s">
        <v>26</v>
      </c>
      <c r="AN82" s="15" t="s">
        <v>26</v>
      </c>
      <c r="AO82" s="15" t="s">
        <v>26</v>
      </c>
      <c r="AP82" s="15" t="s">
        <v>26</v>
      </c>
      <c r="AQ82" s="15" t="s">
        <v>26</v>
      </c>
      <c r="AR82" s="15" t="s">
        <v>26</v>
      </c>
      <c r="AS82" s="15" t="s">
        <v>26</v>
      </c>
      <c r="AT82" s="15" t="s">
        <v>26</v>
      </c>
      <c r="AU82" s="15" t="s">
        <v>26</v>
      </c>
      <c r="AV82" s="15" t="s">
        <v>26</v>
      </c>
      <c r="AW82" s="15">
        <f t="shared" si="29"/>
        <v>0</v>
      </c>
      <c r="AX82" s="15">
        <f t="shared" si="30"/>
        <v>0</v>
      </c>
      <c r="AY82" s="15">
        <f t="shared" si="31"/>
        <v>0</v>
      </c>
      <c r="AZ82" s="15">
        <f t="shared" si="32"/>
        <v>0</v>
      </c>
      <c r="BA82" s="15">
        <f t="shared" si="33"/>
        <v>0</v>
      </c>
      <c r="BB82" s="15">
        <f t="shared" si="34"/>
        <v>0</v>
      </c>
      <c r="BC82" s="15">
        <f t="shared" si="35"/>
        <v>0</v>
      </c>
      <c r="BD82" s="15">
        <f t="shared" si="36"/>
        <v>0</v>
      </c>
      <c r="BE82" s="15">
        <f t="shared" si="37"/>
        <v>0</v>
      </c>
      <c r="BF82" s="38">
        <f t="shared" si="38"/>
        <v>0</v>
      </c>
      <c r="BG82" s="38">
        <f t="shared" si="39"/>
        <v>0</v>
      </c>
      <c r="BH82" s="15">
        <f t="shared" si="40"/>
        <v>0</v>
      </c>
      <c r="BI82" s="15">
        <f t="shared" si="41"/>
        <v>31</v>
      </c>
      <c r="BJ82" s="38">
        <f t="shared" si="42"/>
        <v>0</v>
      </c>
      <c r="BK82" s="15">
        <f t="shared" si="43"/>
        <v>0</v>
      </c>
      <c r="BL82" s="64">
        <f t="shared" si="50"/>
        <v>0</v>
      </c>
      <c r="BM82" s="66">
        <f t="shared" si="51"/>
        <v>0</v>
      </c>
      <c r="BN82" s="39">
        <f t="shared" si="52"/>
        <v>0</v>
      </c>
      <c r="BO82" s="39">
        <f t="shared" si="44"/>
        <v>0</v>
      </c>
      <c r="BP82" s="39">
        <f t="shared" si="45"/>
        <v>0</v>
      </c>
      <c r="BQ82" s="39">
        <f t="shared" si="53"/>
        <v>0</v>
      </c>
      <c r="BR82" s="19"/>
      <c r="BS82" s="19"/>
      <c r="BT82" s="40">
        <f t="shared" si="46"/>
        <v>0</v>
      </c>
      <c r="BV82" s="17">
        <f t="shared" si="47"/>
        <v>0</v>
      </c>
      <c r="BW82" s="17">
        <f t="shared" si="48"/>
        <v>0</v>
      </c>
      <c r="BY82" s="17">
        <f t="shared" si="49"/>
        <v>0</v>
      </c>
      <c r="CB82" s="43">
        <f t="shared" si="54"/>
        <v>0</v>
      </c>
      <c r="CC82" s="40">
        <f t="shared" si="55"/>
        <v>0</v>
      </c>
    </row>
    <row r="83" spans="1:81" s="17" customFormat="1" ht="21" customHeight="1" x14ac:dyDescent="0.25">
      <c r="A83" s="15">
        <f t="shared" si="56"/>
        <v>74</v>
      </c>
      <c r="B83" s="68" t="s">
        <v>209</v>
      </c>
      <c r="C83" s="49" t="s">
        <v>210</v>
      </c>
      <c r="D83" s="57"/>
      <c r="E83" s="19" t="s">
        <v>71</v>
      </c>
      <c r="F83" s="58"/>
      <c r="G83" s="15"/>
      <c r="H83" s="15" t="s">
        <v>28</v>
      </c>
      <c r="I83" s="15" t="s">
        <v>24</v>
      </c>
      <c r="J83" s="15" t="s">
        <v>27</v>
      </c>
      <c r="K83" s="15" t="s">
        <v>27</v>
      </c>
      <c r="L83" s="15" t="s">
        <v>25</v>
      </c>
      <c r="M83" s="15" t="s">
        <v>25</v>
      </c>
      <c r="N83" s="15" t="s">
        <v>25</v>
      </c>
      <c r="O83" s="15" t="s">
        <v>25</v>
      </c>
      <c r="P83" s="15" t="s">
        <v>24</v>
      </c>
      <c r="Q83" s="15" t="s">
        <v>25</v>
      </c>
      <c r="R83" s="15" t="s">
        <v>26</v>
      </c>
      <c r="S83" s="15" t="s">
        <v>43</v>
      </c>
      <c r="T83" s="15" t="s">
        <v>27</v>
      </c>
      <c r="U83" s="15" t="s">
        <v>27</v>
      </c>
      <c r="V83" s="15" t="s">
        <v>27</v>
      </c>
      <c r="W83" s="15" t="s">
        <v>27</v>
      </c>
      <c r="X83" s="15" t="s">
        <v>27</v>
      </c>
      <c r="Y83" s="15" t="s">
        <v>24</v>
      </c>
      <c r="Z83" s="15" t="s">
        <v>25</v>
      </c>
      <c r="AA83" s="15" t="s">
        <v>26</v>
      </c>
      <c r="AB83" s="15" t="s">
        <v>25</v>
      </c>
      <c r="AC83" s="15" t="s">
        <v>25</v>
      </c>
      <c r="AD83" s="15" t="s">
        <v>25</v>
      </c>
      <c r="AE83" s="15" t="s">
        <v>25</v>
      </c>
      <c r="AF83" s="16" t="s">
        <v>24</v>
      </c>
      <c r="AG83" s="15" t="s">
        <v>26</v>
      </c>
      <c r="AH83" s="15" t="s">
        <v>28</v>
      </c>
      <c r="AI83" s="15" t="s">
        <v>28</v>
      </c>
      <c r="AJ83" s="15" t="s">
        <v>28</v>
      </c>
      <c r="AK83" s="15" t="s">
        <v>28</v>
      </c>
      <c r="AL83" s="18" t="s">
        <v>28</v>
      </c>
      <c r="AM83" s="15" t="s">
        <v>24</v>
      </c>
      <c r="AN83" s="15" t="s">
        <v>25</v>
      </c>
      <c r="AO83" s="15" t="s">
        <v>25</v>
      </c>
      <c r="AP83" s="15" t="s">
        <v>28</v>
      </c>
      <c r="AQ83" s="15" t="s">
        <v>28</v>
      </c>
      <c r="AR83" s="15" t="s">
        <v>28</v>
      </c>
      <c r="AS83" s="15" t="s">
        <v>28</v>
      </c>
      <c r="AT83" s="15" t="s">
        <v>24</v>
      </c>
      <c r="AU83" s="15" t="s">
        <v>25</v>
      </c>
      <c r="AV83" s="15" t="s">
        <v>25</v>
      </c>
      <c r="AW83" s="15">
        <f t="shared" si="29"/>
        <v>9</v>
      </c>
      <c r="AX83" s="15">
        <f t="shared" si="30"/>
        <v>5</v>
      </c>
      <c r="AY83" s="15">
        <f t="shared" si="31"/>
        <v>9</v>
      </c>
      <c r="AZ83" s="15">
        <f t="shared" si="32"/>
        <v>0</v>
      </c>
      <c r="BA83" s="15">
        <f t="shared" si="33"/>
        <v>0</v>
      </c>
      <c r="BB83" s="15">
        <f t="shared" si="34"/>
        <v>0</v>
      </c>
      <c r="BC83" s="15">
        <f t="shared" si="35"/>
        <v>0</v>
      </c>
      <c r="BD83" s="15">
        <f t="shared" si="36"/>
        <v>0</v>
      </c>
      <c r="BE83" s="15">
        <f t="shared" si="37"/>
        <v>0</v>
      </c>
      <c r="BF83" s="38">
        <f t="shared" si="38"/>
        <v>0</v>
      </c>
      <c r="BG83" s="38">
        <f t="shared" si="39"/>
        <v>0</v>
      </c>
      <c r="BH83" s="15">
        <f t="shared" si="40"/>
        <v>4</v>
      </c>
      <c r="BI83" s="15">
        <f t="shared" si="41"/>
        <v>3</v>
      </c>
      <c r="BJ83" s="38">
        <f t="shared" si="42"/>
        <v>0</v>
      </c>
      <c r="BK83" s="15">
        <f t="shared" si="43"/>
        <v>1</v>
      </c>
      <c r="BL83" s="64">
        <f t="shared" si="50"/>
        <v>23</v>
      </c>
      <c r="BM83" s="66">
        <f t="shared" si="51"/>
        <v>5</v>
      </c>
      <c r="BN83" s="39">
        <f t="shared" si="52"/>
        <v>28</v>
      </c>
      <c r="BO83" s="39">
        <f t="shared" si="44"/>
        <v>0</v>
      </c>
      <c r="BP83" s="39">
        <f t="shared" si="45"/>
        <v>0</v>
      </c>
      <c r="BQ83" s="39">
        <f t="shared" si="53"/>
        <v>0</v>
      </c>
      <c r="BR83" s="19"/>
      <c r="BS83" s="19"/>
      <c r="BT83" s="40">
        <f t="shared" si="46"/>
        <v>-28</v>
      </c>
      <c r="BV83" s="17">
        <f t="shared" si="47"/>
        <v>0</v>
      </c>
      <c r="BW83" s="17">
        <f t="shared" si="48"/>
        <v>0</v>
      </c>
      <c r="BY83" s="17">
        <f t="shared" si="49"/>
        <v>0</v>
      </c>
      <c r="CB83" s="43">
        <f t="shared" si="54"/>
        <v>-1.1666666666666665</v>
      </c>
      <c r="CC83" s="40">
        <f t="shared" si="55"/>
        <v>1</v>
      </c>
    </row>
    <row r="84" spans="1:81" s="17" customFormat="1" ht="21" customHeight="1" x14ac:dyDescent="0.25">
      <c r="A84" s="15">
        <f t="shared" si="56"/>
        <v>75</v>
      </c>
      <c r="B84" s="67" t="s">
        <v>211</v>
      </c>
      <c r="C84" s="50" t="s">
        <v>212</v>
      </c>
      <c r="D84" s="57"/>
      <c r="E84" s="15" t="s">
        <v>213</v>
      </c>
      <c r="F84" s="58"/>
      <c r="G84" s="15"/>
      <c r="H84" s="18" t="s">
        <v>27</v>
      </c>
      <c r="I84" s="15" t="s">
        <v>27</v>
      </c>
      <c r="J84" s="15" t="s">
        <v>27</v>
      </c>
      <c r="K84" s="15" t="s">
        <v>25</v>
      </c>
      <c r="L84" s="15" t="s">
        <v>24</v>
      </c>
      <c r="M84" s="15" t="s">
        <v>27</v>
      </c>
      <c r="N84" s="15" t="s">
        <v>27</v>
      </c>
      <c r="O84" s="15" t="s">
        <v>27</v>
      </c>
      <c r="P84" s="15" t="s">
        <v>46</v>
      </c>
      <c r="Q84" s="15" t="s">
        <v>25</v>
      </c>
      <c r="R84" s="15" t="s">
        <v>27</v>
      </c>
      <c r="S84" s="15" t="s">
        <v>224</v>
      </c>
      <c r="T84" s="15" t="s">
        <v>24</v>
      </c>
      <c r="U84" s="15" t="s">
        <v>27</v>
      </c>
      <c r="V84" s="15" t="s">
        <v>27</v>
      </c>
      <c r="W84" s="15" t="s">
        <v>25</v>
      </c>
      <c r="X84" s="15" t="s">
        <v>25</v>
      </c>
      <c r="Y84" s="15" t="s">
        <v>25</v>
      </c>
      <c r="Z84" s="15" t="s">
        <v>24</v>
      </c>
      <c r="AA84" s="15" t="s">
        <v>25</v>
      </c>
      <c r="AB84" s="15" t="s">
        <v>25</v>
      </c>
      <c r="AC84" s="15" t="s">
        <v>25</v>
      </c>
      <c r="AD84" s="15" t="s">
        <v>25</v>
      </c>
      <c r="AE84" s="15" t="s">
        <v>25</v>
      </c>
      <c r="AF84" s="16" t="s">
        <v>25</v>
      </c>
      <c r="AG84" s="15" t="s">
        <v>24</v>
      </c>
      <c r="AH84" s="15" t="s">
        <v>25</v>
      </c>
      <c r="AI84" s="15" t="s">
        <v>25</v>
      </c>
      <c r="AJ84" s="15" t="s">
        <v>25</v>
      </c>
      <c r="AK84" s="15" t="s">
        <v>25</v>
      </c>
      <c r="AL84" s="18" t="s">
        <v>25</v>
      </c>
      <c r="AM84" s="15" t="s">
        <v>25</v>
      </c>
      <c r="AN84" s="17" t="s">
        <v>24</v>
      </c>
      <c r="AO84" s="15" t="s">
        <v>26</v>
      </c>
      <c r="AP84" s="15" t="s">
        <v>26</v>
      </c>
      <c r="AQ84" s="15" t="s">
        <v>26</v>
      </c>
      <c r="AR84" s="15" t="s">
        <v>26</v>
      </c>
      <c r="AS84" s="15" t="s">
        <v>26</v>
      </c>
      <c r="AT84" s="15" t="s">
        <v>26</v>
      </c>
      <c r="AU84" s="15" t="s">
        <v>26</v>
      </c>
      <c r="AV84" s="15" t="s">
        <v>26</v>
      </c>
      <c r="AW84" s="15">
        <f t="shared" si="29"/>
        <v>15</v>
      </c>
      <c r="AX84" s="15">
        <f t="shared" si="30"/>
        <v>3</v>
      </c>
      <c r="AY84" s="15">
        <f t="shared" si="31"/>
        <v>0</v>
      </c>
      <c r="AZ84" s="15">
        <f t="shared" si="32"/>
        <v>0</v>
      </c>
      <c r="BA84" s="15">
        <f t="shared" si="33"/>
        <v>0</v>
      </c>
      <c r="BB84" s="15">
        <f t="shared" si="34"/>
        <v>0</v>
      </c>
      <c r="BC84" s="15">
        <f t="shared" si="35"/>
        <v>0</v>
      </c>
      <c r="BD84" s="15">
        <f t="shared" si="36"/>
        <v>0</v>
      </c>
      <c r="BE84" s="15">
        <f t="shared" si="37"/>
        <v>0</v>
      </c>
      <c r="BF84" s="38">
        <f t="shared" si="38"/>
        <v>0</v>
      </c>
      <c r="BG84" s="38">
        <f t="shared" si="39"/>
        <v>0</v>
      </c>
      <c r="BH84" s="15">
        <f t="shared" si="40"/>
        <v>4</v>
      </c>
      <c r="BI84" s="15">
        <f t="shared" si="41"/>
        <v>8</v>
      </c>
      <c r="BJ84" s="38">
        <f t="shared" si="42"/>
        <v>1</v>
      </c>
      <c r="BK84" s="15">
        <f t="shared" si="43"/>
        <v>0</v>
      </c>
      <c r="BL84" s="64">
        <f t="shared" si="50"/>
        <v>19</v>
      </c>
      <c r="BM84" s="66">
        <f t="shared" si="51"/>
        <v>4</v>
      </c>
      <c r="BN84" s="39">
        <f t="shared" si="52"/>
        <v>23</v>
      </c>
      <c r="BO84" s="39">
        <f t="shared" si="44"/>
        <v>0</v>
      </c>
      <c r="BP84" s="39">
        <f t="shared" si="45"/>
        <v>0</v>
      </c>
      <c r="BQ84" s="39">
        <f t="shared" si="53"/>
        <v>1</v>
      </c>
      <c r="BR84" s="19"/>
      <c r="BS84" s="19"/>
      <c r="BT84" s="40">
        <f t="shared" si="46"/>
        <v>-23</v>
      </c>
      <c r="BV84" s="17">
        <f t="shared" si="47"/>
        <v>0</v>
      </c>
      <c r="BW84" s="17">
        <f t="shared" si="48"/>
        <v>0</v>
      </c>
      <c r="BY84" s="17">
        <f t="shared" si="49"/>
        <v>0</v>
      </c>
      <c r="CB84" s="43">
        <f t="shared" si="54"/>
        <v>-0.83333333333333348</v>
      </c>
      <c r="CC84" s="40">
        <f t="shared" si="55"/>
        <v>0</v>
      </c>
    </row>
    <row r="85" spans="1:81" s="17" customFormat="1" ht="21" customHeight="1" x14ac:dyDescent="0.25">
      <c r="A85" s="15">
        <f t="shared" si="56"/>
        <v>76</v>
      </c>
      <c r="B85" s="67" t="s">
        <v>214</v>
      </c>
      <c r="C85" s="50" t="s">
        <v>215</v>
      </c>
      <c r="D85" s="57"/>
      <c r="E85" s="15" t="s">
        <v>213</v>
      </c>
      <c r="F85" s="58"/>
      <c r="G85" s="15"/>
      <c r="H85" s="18" t="s">
        <v>27</v>
      </c>
      <c r="I85" s="15" t="s">
        <v>25</v>
      </c>
      <c r="J85" s="15" t="s">
        <v>24</v>
      </c>
      <c r="K85" s="15" t="s">
        <v>25</v>
      </c>
      <c r="L85" s="15" t="s">
        <v>25</v>
      </c>
      <c r="M85" s="15" t="s">
        <v>25</v>
      </c>
      <c r="N85" s="15" t="s">
        <v>25</v>
      </c>
      <c r="O85" s="15" t="s">
        <v>25</v>
      </c>
      <c r="P85" s="15" t="s">
        <v>25</v>
      </c>
      <c r="Q85" s="15" t="s">
        <v>24</v>
      </c>
      <c r="R85" s="15" t="s">
        <v>27</v>
      </c>
      <c r="S85" s="15" t="s">
        <v>225</v>
      </c>
      <c r="T85" s="15" t="s">
        <v>25</v>
      </c>
      <c r="U85" s="15" t="s">
        <v>25</v>
      </c>
      <c r="V85" s="15" t="s">
        <v>25</v>
      </c>
      <c r="W85" s="15" t="s">
        <v>25</v>
      </c>
      <c r="X85" s="15" t="s">
        <v>24</v>
      </c>
      <c r="Y85" s="15" t="s">
        <v>25</v>
      </c>
      <c r="Z85" s="15" t="s">
        <v>25</v>
      </c>
      <c r="AA85" s="15" t="s">
        <v>25</v>
      </c>
      <c r="AB85" s="15" t="s">
        <v>25</v>
      </c>
      <c r="AC85" s="15" t="s">
        <v>25</v>
      </c>
      <c r="AD85" s="15" t="s">
        <v>25</v>
      </c>
      <c r="AE85" s="15" t="s">
        <v>24</v>
      </c>
      <c r="AF85" s="15" t="s">
        <v>27</v>
      </c>
      <c r="AG85" s="15" t="s">
        <v>25</v>
      </c>
      <c r="AH85" s="15" t="s">
        <v>26</v>
      </c>
      <c r="AI85" s="15" t="s">
        <v>25</v>
      </c>
      <c r="AJ85" s="15" t="s">
        <v>25</v>
      </c>
      <c r="AK85" s="15" t="s">
        <v>25</v>
      </c>
      <c r="AL85" s="15" t="s">
        <v>24</v>
      </c>
      <c r="AM85" s="15" t="s">
        <v>25</v>
      </c>
      <c r="AN85" s="15" t="s">
        <v>25</v>
      </c>
      <c r="AO85" s="15" t="s">
        <v>25</v>
      </c>
      <c r="AP85" s="15" t="s">
        <v>25</v>
      </c>
      <c r="AQ85" s="15" t="s">
        <v>25</v>
      </c>
      <c r="AR85" s="15" t="s">
        <v>25</v>
      </c>
      <c r="AS85" s="15" t="s">
        <v>24</v>
      </c>
      <c r="AT85" s="15" t="s">
        <v>27</v>
      </c>
      <c r="AU85" s="15" t="s">
        <v>27</v>
      </c>
      <c r="AV85" s="15" t="s">
        <v>33</v>
      </c>
      <c r="AW85" s="15">
        <f t="shared" si="29"/>
        <v>20</v>
      </c>
      <c r="AX85" s="15">
        <f t="shared" si="30"/>
        <v>4</v>
      </c>
      <c r="AY85" s="15">
        <f t="shared" si="31"/>
        <v>0</v>
      </c>
      <c r="AZ85" s="15">
        <f t="shared" si="32"/>
        <v>0</v>
      </c>
      <c r="BA85" s="15">
        <f t="shared" si="33"/>
        <v>0</v>
      </c>
      <c r="BB85" s="15">
        <f t="shared" si="34"/>
        <v>0</v>
      </c>
      <c r="BC85" s="15">
        <f t="shared" si="35"/>
        <v>1</v>
      </c>
      <c r="BD85" s="15">
        <f t="shared" si="36"/>
        <v>0</v>
      </c>
      <c r="BE85" s="15">
        <f t="shared" si="37"/>
        <v>0</v>
      </c>
      <c r="BF85" s="38">
        <f t="shared" si="38"/>
        <v>0</v>
      </c>
      <c r="BG85" s="38">
        <f t="shared" si="39"/>
        <v>0</v>
      </c>
      <c r="BH85" s="15">
        <f t="shared" si="40"/>
        <v>4</v>
      </c>
      <c r="BI85" s="15">
        <f t="shared" si="41"/>
        <v>1</v>
      </c>
      <c r="BJ85" s="38">
        <f t="shared" si="42"/>
        <v>1</v>
      </c>
      <c r="BK85" s="15">
        <f t="shared" si="43"/>
        <v>0</v>
      </c>
      <c r="BL85" s="64">
        <f t="shared" si="50"/>
        <v>26</v>
      </c>
      <c r="BM85" s="66">
        <f t="shared" si="51"/>
        <v>4</v>
      </c>
      <c r="BN85" s="39">
        <f t="shared" si="52"/>
        <v>30</v>
      </c>
      <c r="BO85" s="39">
        <f t="shared" si="44"/>
        <v>1</v>
      </c>
      <c r="BP85" s="39">
        <f t="shared" si="45"/>
        <v>0</v>
      </c>
      <c r="BQ85" s="39">
        <f t="shared" si="53"/>
        <v>1</v>
      </c>
      <c r="BR85" s="19"/>
      <c r="BS85" s="19"/>
      <c r="BT85" s="40">
        <f t="shared" si="46"/>
        <v>-30</v>
      </c>
      <c r="BV85" s="17">
        <f t="shared" si="47"/>
        <v>8</v>
      </c>
      <c r="BW85" s="17">
        <f t="shared" si="48"/>
        <v>0</v>
      </c>
      <c r="BY85" s="17">
        <f t="shared" si="49"/>
        <v>0</v>
      </c>
      <c r="CB85" s="43">
        <f t="shared" si="54"/>
        <v>0.33333333333333304</v>
      </c>
      <c r="CC85" s="40">
        <f t="shared" si="55"/>
        <v>0</v>
      </c>
    </row>
    <row r="86" spans="1:81" s="17" customFormat="1" ht="21" customHeight="1" x14ac:dyDescent="0.25">
      <c r="A86" s="15">
        <f t="shared" si="56"/>
        <v>77</v>
      </c>
      <c r="B86" s="67" t="s">
        <v>216</v>
      </c>
      <c r="C86" s="51" t="s">
        <v>217</v>
      </c>
      <c r="D86" s="57"/>
      <c r="E86" s="15" t="s">
        <v>213</v>
      </c>
      <c r="F86" s="58"/>
      <c r="G86" s="15"/>
      <c r="H86" s="18" t="s">
        <v>25</v>
      </c>
      <c r="I86" s="15" t="s">
        <v>24</v>
      </c>
      <c r="J86" s="15" t="s">
        <v>27</v>
      </c>
      <c r="K86" s="15" t="s">
        <v>27</v>
      </c>
      <c r="L86" s="15" t="s">
        <v>25</v>
      </c>
      <c r="M86" s="15" t="s">
        <v>25</v>
      </c>
      <c r="N86" s="15" t="s">
        <v>25</v>
      </c>
      <c r="O86" s="15" t="s">
        <v>25</v>
      </c>
      <c r="P86" s="15" t="s">
        <v>24</v>
      </c>
      <c r="Q86" s="15" t="s">
        <v>25</v>
      </c>
      <c r="R86" s="15" t="s">
        <v>25</v>
      </c>
      <c r="S86" s="15" t="s">
        <v>225</v>
      </c>
      <c r="T86" s="15" t="s">
        <v>25</v>
      </c>
      <c r="U86" s="15" t="s">
        <v>25</v>
      </c>
      <c r="V86" s="15" t="s">
        <v>25</v>
      </c>
      <c r="W86" s="15" t="s">
        <v>24</v>
      </c>
      <c r="X86" s="15" t="s">
        <v>25</v>
      </c>
      <c r="Y86" s="15" t="s">
        <v>27</v>
      </c>
      <c r="Z86" s="15" t="s">
        <v>25</v>
      </c>
      <c r="AA86" s="15" t="s">
        <v>25</v>
      </c>
      <c r="AB86" s="15" t="s">
        <v>25</v>
      </c>
      <c r="AC86" s="15" t="s">
        <v>25</v>
      </c>
      <c r="AD86" s="15" t="s">
        <v>24</v>
      </c>
      <c r="AE86" s="15" t="s">
        <v>25</v>
      </c>
      <c r="AF86" s="16" t="s">
        <v>26</v>
      </c>
      <c r="AG86" s="15" t="s">
        <v>25</v>
      </c>
      <c r="AH86" s="15" t="s">
        <v>25</v>
      </c>
      <c r="AI86" s="15" t="s">
        <v>25</v>
      </c>
      <c r="AJ86" s="15" t="s">
        <v>25</v>
      </c>
      <c r="AK86" s="15" t="s">
        <v>24</v>
      </c>
      <c r="AL86" s="18" t="s">
        <v>25</v>
      </c>
      <c r="AM86" s="15" t="s">
        <v>27</v>
      </c>
      <c r="AN86" s="15" t="s">
        <v>25</v>
      </c>
      <c r="AO86" s="15" t="s">
        <v>28</v>
      </c>
      <c r="AP86" s="15" t="s">
        <v>27</v>
      </c>
      <c r="AQ86" s="15" t="s">
        <v>25</v>
      </c>
      <c r="AR86" s="15" t="s">
        <v>24</v>
      </c>
      <c r="AS86" s="15" t="s">
        <v>25</v>
      </c>
      <c r="AT86" s="15" t="s">
        <v>25</v>
      </c>
      <c r="AU86" s="15" t="s">
        <v>25</v>
      </c>
      <c r="AV86" s="15" t="s">
        <v>25</v>
      </c>
      <c r="AW86" s="15">
        <f t="shared" si="29"/>
        <v>21</v>
      </c>
      <c r="AX86" s="15">
        <f t="shared" si="30"/>
        <v>3</v>
      </c>
      <c r="AY86" s="15">
        <f t="shared" si="31"/>
        <v>1</v>
      </c>
      <c r="AZ86" s="15">
        <f t="shared" si="32"/>
        <v>0</v>
      </c>
      <c r="BA86" s="15">
        <f t="shared" si="33"/>
        <v>0</v>
      </c>
      <c r="BB86" s="15">
        <f t="shared" si="34"/>
        <v>0</v>
      </c>
      <c r="BC86" s="15">
        <f t="shared" si="35"/>
        <v>0</v>
      </c>
      <c r="BD86" s="15">
        <f t="shared" si="36"/>
        <v>0</v>
      </c>
      <c r="BE86" s="15">
        <f t="shared" si="37"/>
        <v>0</v>
      </c>
      <c r="BF86" s="38">
        <f t="shared" si="38"/>
        <v>0</v>
      </c>
      <c r="BG86" s="38">
        <f t="shared" si="39"/>
        <v>0</v>
      </c>
      <c r="BH86" s="15">
        <f t="shared" si="40"/>
        <v>4</v>
      </c>
      <c r="BI86" s="15">
        <f t="shared" si="41"/>
        <v>1</v>
      </c>
      <c r="BJ86" s="38">
        <f t="shared" si="42"/>
        <v>1</v>
      </c>
      <c r="BK86" s="15">
        <f t="shared" si="43"/>
        <v>0</v>
      </c>
      <c r="BL86" s="64">
        <f t="shared" si="50"/>
        <v>26</v>
      </c>
      <c r="BM86" s="66">
        <f t="shared" si="51"/>
        <v>4</v>
      </c>
      <c r="BN86" s="39">
        <f t="shared" si="52"/>
        <v>30</v>
      </c>
      <c r="BO86" s="39">
        <f t="shared" si="44"/>
        <v>0</v>
      </c>
      <c r="BP86" s="39">
        <f t="shared" si="45"/>
        <v>0</v>
      </c>
      <c r="BQ86" s="39">
        <f t="shared" si="53"/>
        <v>1</v>
      </c>
      <c r="BR86" s="19"/>
      <c r="BS86" s="19"/>
      <c r="BT86" s="40">
        <f t="shared" si="46"/>
        <v>-30</v>
      </c>
      <c r="BV86" s="17">
        <f t="shared" si="47"/>
        <v>0</v>
      </c>
      <c r="BW86" s="17">
        <f t="shared" si="48"/>
        <v>0</v>
      </c>
      <c r="BY86" s="17">
        <f t="shared" si="49"/>
        <v>0</v>
      </c>
      <c r="CB86" s="43">
        <f t="shared" si="54"/>
        <v>0.33333333333333304</v>
      </c>
      <c r="CC86" s="40">
        <f t="shared" si="55"/>
        <v>0</v>
      </c>
    </row>
    <row r="87" spans="1:81" s="17" customFormat="1" ht="21" customHeight="1" x14ac:dyDescent="0.25">
      <c r="A87" s="15">
        <f t="shared" si="56"/>
        <v>78</v>
      </c>
      <c r="B87" s="52" t="s">
        <v>218</v>
      </c>
      <c r="C87" s="51" t="s">
        <v>219</v>
      </c>
      <c r="D87" s="57"/>
      <c r="E87" s="15" t="s">
        <v>213</v>
      </c>
      <c r="F87" s="58"/>
      <c r="G87" s="15"/>
      <c r="H87" s="18" t="s">
        <v>25</v>
      </c>
      <c r="I87" s="15" t="s">
        <v>25</v>
      </c>
      <c r="J87" s="15" t="s">
        <v>25</v>
      </c>
      <c r="K87" s="15" t="s">
        <v>24</v>
      </c>
      <c r="L87" s="15" t="s">
        <v>27</v>
      </c>
      <c r="M87" s="15" t="s">
        <v>27</v>
      </c>
      <c r="N87" s="15" t="s">
        <v>27</v>
      </c>
      <c r="O87" s="15" t="s">
        <v>27</v>
      </c>
      <c r="P87" s="15" t="s">
        <v>25</v>
      </c>
      <c r="Q87" s="15" t="s">
        <v>25</v>
      </c>
      <c r="R87" s="15" t="s">
        <v>24</v>
      </c>
      <c r="S87" s="15" t="s">
        <v>224</v>
      </c>
      <c r="T87" s="15" t="s">
        <v>27</v>
      </c>
      <c r="U87" s="15" t="s">
        <v>27</v>
      </c>
      <c r="V87" s="15" t="s">
        <v>27</v>
      </c>
      <c r="W87" s="15" t="s">
        <v>27</v>
      </c>
      <c r="X87" s="15" t="s">
        <v>27</v>
      </c>
      <c r="Y87" s="15" t="s">
        <v>24</v>
      </c>
      <c r="Z87" s="15" t="s">
        <v>27</v>
      </c>
      <c r="AA87" s="15" t="s">
        <v>27</v>
      </c>
      <c r="AB87" s="15" t="s">
        <v>27</v>
      </c>
      <c r="AC87" s="16" t="s">
        <v>27</v>
      </c>
      <c r="AD87" s="15" t="s">
        <v>25</v>
      </c>
      <c r="AE87" s="15" t="s">
        <v>25</v>
      </c>
      <c r="AF87" s="16" t="s">
        <v>24</v>
      </c>
      <c r="AG87" s="15" t="s">
        <v>27</v>
      </c>
      <c r="AH87" s="15" t="s">
        <v>27</v>
      </c>
      <c r="AI87" s="15" t="s">
        <v>27</v>
      </c>
      <c r="AJ87" s="15" t="s">
        <v>27</v>
      </c>
      <c r="AK87" s="15" t="s">
        <v>27</v>
      </c>
      <c r="AL87" s="15" t="s">
        <v>27</v>
      </c>
      <c r="AM87" s="15" t="s">
        <v>24</v>
      </c>
      <c r="AN87" s="15" t="s">
        <v>27</v>
      </c>
      <c r="AO87" s="15" t="s">
        <v>27</v>
      </c>
      <c r="AP87" s="15" t="s">
        <v>27</v>
      </c>
      <c r="AQ87" s="15" t="s">
        <v>27</v>
      </c>
      <c r="AR87" s="15" t="s">
        <v>27</v>
      </c>
      <c r="AS87" s="15" t="s">
        <v>27</v>
      </c>
      <c r="AT87" s="15" t="s">
        <v>24</v>
      </c>
      <c r="AU87" s="15" t="s">
        <v>27</v>
      </c>
      <c r="AV87" s="15" t="s">
        <v>27</v>
      </c>
      <c r="AW87" s="15">
        <f t="shared" si="29"/>
        <v>2</v>
      </c>
      <c r="AX87" s="15">
        <f t="shared" si="30"/>
        <v>23</v>
      </c>
      <c r="AY87" s="15">
        <f t="shared" si="31"/>
        <v>0</v>
      </c>
      <c r="AZ87" s="15">
        <f t="shared" si="32"/>
        <v>0</v>
      </c>
      <c r="BA87" s="15">
        <f t="shared" si="33"/>
        <v>0</v>
      </c>
      <c r="BB87" s="15">
        <f t="shared" si="34"/>
        <v>0</v>
      </c>
      <c r="BC87" s="15">
        <f t="shared" si="35"/>
        <v>0</v>
      </c>
      <c r="BD87" s="15">
        <f t="shared" si="36"/>
        <v>0</v>
      </c>
      <c r="BE87" s="15">
        <f t="shared" si="37"/>
        <v>0</v>
      </c>
      <c r="BF87" s="38">
        <f t="shared" si="38"/>
        <v>0</v>
      </c>
      <c r="BG87" s="38">
        <f t="shared" si="39"/>
        <v>0</v>
      </c>
      <c r="BH87" s="15">
        <f t="shared" si="40"/>
        <v>5</v>
      </c>
      <c r="BI87" s="15">
        <f t="shared" si="41"/>
        <v>0</v>
      </c>
      <c r="BJ87" s="38">
        <f t="shared" si="42"/>
        <v>1</v>
      </c>
      <c r="BK87" s="15">
        <f t="shared" si="43"/>
        <v>0</v>
      </c>
      <c r="BL87" s="64">
        <f t="shared" si="50"/>
        <v>26</v>
      </c>
      <c r="BM87" s="66">
        <f t="shared" si="51"/>
        <v>5</v>
      </c>
      <c r="BN87" s="39">
        <f t="shared" si="52"/>
        <v>31</v>
      </c>
      <c r="BO87" s="39">
        <f t="shared" si="44"/>
        <v>0</v>
      </c>
      <c r="BP87" s="39">
        <f t="shared" si="45"/>
        <v>0</v>
      </c>
      <c r="BQ87" s="39">
        <f t="shared" si="53"/>
        <v>1</v>
      </c>
      <c r="BR87" s="19"/>
      <c r="BS87" s="19"/>
      <c r="BT87" s="40">
        <f t="shared" si="46"/>
        <v>-31</v>
      </c>
      <c r="BV87" s="17">
        <f t="shared" si="47"/>
        <v>0</v>
      </c>
      <c r="BW87" s="17">
        <f t="shared" si="48"/>
        <v>0</v>
      </c>
      <c r="BY87" s="17">
        <f t="shared" si="49"/>
        <v>0</v>
      </c>
      <c r="CB87" s="43">
        <f t="shared" si="54"/>
        <v>-0.66666666666666696</v>
      </c>
      <c r="CC87" s="40">
        <f t="shared" si="55"/>
        <v>0</v>
      </c>
    </row>
    <row r="88" spans="1:81" s="17" customFormat="1" ht="21" customHeight="1" x14ac:dyDescent="0.25">
      <c r="A88" s="15">
        <f t="shared" si="56"/>
        <v>79</v>
      </c>
      <c r="B88" s="53" t="s">
        <v>220</v>
      </c>
      <c r="C88" s="50" t="s">
        <v>221</v>
      </c>
      <c r="D88" s="57"/>
      <c r="E88" s="15" t="s">
        <v>213</v>
      </c>
      <c r="F88" s="58"/>
      <c r="G88" s="15"/>
      <c r="H88" s="18" t="s">
        <v>25</v>
      </c>
      <c r="I88" s="15" t="s">
        <v>27</v>
      </c>
      <c r="J88" s="15" t="s">
        <v>25</v>
      </c>
      <c r="K88" s="15" t="s">
        <v>25</v>
      </c>
      <c r="L88" s="15" t="s">
        <v>24</v>
      </c>
      <c r="M88" s="15" t="s">
        <v>25</v>
      </c>
      <c r="N88" s="15" t="s">
        <v>25</v>
      </c>
      <c r="O88" s="15" t="s">
        <v>25</v>
      </c>
      <c r="P88" s="15" t="s">
        <v>27</v>
      </c>
      <c r="Q88" s="15" t="s">
        <v>29</v>
      </c>
      <c r="R88" s="15" t="s">
        <v>25</v>
      </c>
      <c r="S88" s="15" t="s">
        <v>24</v>
      </c>
      <c r="T88" s="15" t="s">
        <v>25</v>
      </c>
      <c r="U88" s="15" t="s">
        <v>25</v>
      </c>
      <c r="V88" s="15" t="s">
        <v>25</v>
      </c>
      <c r="W88" s="15" t="s">
        <v>25</v>
      </c>
      <c r="X88" s="15" t="s">
        <v>25</v>
      </c>
      <c r="Y88" s="15" t="s">
        <v>25</v>
      </c>
      <c r="Z88" s="15" t="s">
        <v>24</v>
      </c>
      <c r="AA88" s="15" t="s">
        <v>25</v>
      </c>
      <c r="AB88" s="15" t="s">
        <v>25</v>
      </c>
      <c r="AC88" s="15" t="s">
        <v>25</v>
      </c>
      <c r="AD88" s="15" t="s">
        <v>27</v>
      </c>
      <c r="AE88" s="15" t="s">
        <v>27</v>
      </c>
      <c r="AF88" s="15" t="s">
        <v>24</v>
      </c>
      <c r="AG88" s="15" t="s">
        <v>26</v>
      </c>
      <c r="AH88" s="15" t="s">
        <v>25</v>
      </c>
      <c r="AI88" s="15" t="s">
        <v>25</v>
      </c>
      <c r="AJ88" s="15" t="s">
        <v>25</v>
      </c>
      <c r="AK88" s="15" t="s">
        <v>26</v>
      </c>
      <c r="AL88" s="18" t="s">
        <v>26</v>
      </c>
      <c r="AM88" s="15" t="s">
        <v>26</v>
      </c>
      <c r="AN88" s="15" t="s">
        <v>26</v>
      </c>
      <c r="AO88" s="15" t="s">
        <v>26</v>
      </c>
      <c r="AP88" s="15" t="s">
        <v>26</v>
      </c>
      <c r="AQ88" s="15" t="s">
        <v>26</v>
      </c>
      <c r="AR88" s="15" t="s">
        <v>26</v>
      </c>
      <c r="AS88" s="15" t="s">
        <v>26</v>
      </c>
      <c r="AT88" s="15" t="s">
        <v>26</v>
      </c>
      <c r="AU88" s="15" t="s">
        <v>26</v>
      </c>
      <c r="AV88" s="15" t="s">
        <v>26</v>
      </c>
      <c r="AW88" s="15">
        <f t="shared" si="29"/>
        <v>13</v>
      </c>
      <c r="AX88" s="15">
        <f t="shared" si="30"/>
        <v>2</v>
      </c>
      <c r="AY88" s="15">
        <f t="shared" si="31"/>
        <v>0</v>
      </c>
      <c r="AZ88" s="15">
        <f t="shared" si="32"/>
        <v>0</v>
      </c>
      <c r="BA88" s="15">
        <f t="shared" si="33"/>
        <v>0</v>
      </c>
      <c r="BB88" s="15">
        <f t="shared" si="34"/>
        <v>0</v>
      </c>
      <c r="BC88" s="15">
        <f t="shared" si="35"/>
        <v>0</v>
      </c>
      <c r="BD88" s="15">
        <f t="shared" si="36"/>
        <v>0</v>
      </c>
      <c r="BE88" s="15">
        <f t="shared" si="37"/>
        <v>0</v>
      </c>
      <c r="BF88" s="38">
        <f t="shared" si="38"/>
        <v>0</v>
      </c>
      <c r="BG88" s="38">
        <f t="shared" si="39"/>
        <v>0</v>
      </c>
      <c r="BH88" s="15">
        <f t="shared" si="40"/>
        <v>3</v>
      </c>
      <c r="BI88" s="15">
        <f t="shared" si="41"/>
        <v>13</v>
      </c>
      <c r="BJ88" s="38">
        <f t="shared" si="42"/>
        <v>0</v>
      </c>
      <c r="BK88" s="15">
        <f t="shared" si="43"/>
        <v>0</v>
      </c>
      <c r="BL88" s="64">
        <f t="shared" si="50"/>
        <v>15</v>
      </c>
      <c r="BM88" s="66">
        <f t="shared" si="51"/>
        <v>3</v>
      </c>
      <c r="BN88" s="39">
        <f t="shared" si="52"/>
        <v>18</v>
      </c>
      <c r="BO88" s="39">
        <f t="shared" si="44"/>
        <v>0</v>
      </c>
      <c r="BP88" s="39">
        <f t="shared" si="45"/>
        <v>0</v>
      </c>
      <c r="BQ88" s="39">
        <f t="shared" si="53"/>
        <v>0</v>
      </c>
      <c r="BR88" s="19"/>
      <c r="BS88" s="19"/>
      <c r="BT88" s="40">
        <f t="shared" si="46"/>
        <v>-18</v>
      </c>
      <c r="BV88" s="17">
        <f t="shared" si="47"/>
        <v>0</v>
      </c>
      <c r="BW88" s="17">
        <f t="shared" si="48"/>
        <v>0</v>
      </c>
      <c r="BY88" s="17">
        <f t="shared" si="49"/>
        <v>0</v>
      </c>
      <c r="CB88" s="43">
        <f t="shared" si="54"/>
        <v>-0.5</v>
      </c>
      <c r="CC88" s="40">
        <f t="shared" si="55"/>
        <v>0</v>
      </c>
    </row>
    <row r="89" spans="1:81" s="54" customFormat="1" ht="15.75" x14ac:dyDescent="0.25">
      <c r="C89" s="55" t="s">
        <v>229</v>
      </c>
      <c r="AW89" s="56">
        <f>SUM(AW10:AW88)</f>
        <v>858</v>
      </c>
      <c r="AX89" s="56">
        <f t="shared" ref="AX89:BN89" si="57">SUM(AX10:AX88)</f>
        <v>509</v>
      </c>
      <c r="AY89" s="56">
        <f t="shared" si="57"/>
        <v>388</v>
      </c>
      <c r="AZ89" s="56">
        <f t="shared" si="57"/>
        <v>0</v>
      </c>
      <c r="BA89" s="56">
        <f t="shared" si="57"/>
        <v>0</v>
      </c>
      <c r="BB89" s="56">
        <f t="shared" si="57"/>
        <v>0</v>
      </c>
      <c r="BC89" s="56">
        <f t="shared" si="57"/>
        <v>1</v>
      </c>
      <c r="BD89" s="56">
        <f t="shared" si="57"/>
        <v>0</v>
      </c>
      <c r="BE89" s="56">
        <f t="shared" si="57"/>
        <v>0</v>
      </c>
      <c r="BF89" s="56">
        <f t="shared" si="57"/>
        <v>0</v>
      </c>
      <c r="BG89" s="56">
        <f t="shared" si="57"/>
        <v>0</v>
      </c>
      <c r="BH89" s="56">
        <f t="shared" si="57"/>
        <v>328</v>
      </c>
      <c r="BI89" s="56">
        <f t="shared" si="57"/>
        <v>297</v>
      </c>
      <c r="BJ89" s="56">
        <f t="shared" si="57"/>
        <v>60</v>
      </c>
      <c r="BK89" s="56">
        <f t="shared" si="57"/>
        <v>7</v>
      </c>
      <c r="BL89" s="56">
        <f t="shared" si="57"/>
        <v>1816</v>
      </c>
      <c r="BM89" s="56">
        <f t="shared" si="57"/>
        <v>335</v>
      </c>
      <c r="BN89" s="56">
        <f t="shared" si="57"/>
        <v>2151</v>
      </c>
      <c r="BO89" s="56">
        <f t="shared" ref="BO89" si="58">SUM(BO10:BO88)</f>
        <v>1</v>
      </c>
      <c r="BP89" s="56">
        <f t="shared" ref="BP89" si="59">SUM(BP10:BP88)</f>
        <v>0</v>
      </c>
      <c r="BQ89" s="56">
        <f t="shared" ref="BQ89" si="60">SUM(BQ10:BQ88)</f>
        <v>60</v>
      </c>
    </row>
    <row r="90" spans="1:81" x14ac:dyDescent="0.25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</row>
  </sheetData>
  <autoFilter ref="A8:CC8"/>
  <mergeCells count="6">
    <mergeCell ref="A6:D7"/>
    <mergeCell ref="E6:AC7"/>
    <mergeCell ref="A1:AC1"/>
    <mergeCell ref="A2:AC2"/>
    <mergeCell ref="A3:AC3"/>
    <mergeCell ref="E4:AC4"/>
  </mergeCells>
  <conditionalFormatting sqref="AA37:AC40 AV38:AV48 AD38:AE40 AG38:AH40 AG41:AS41 AR38:AS48 AJ50:AS50 AG50:AH50 AP38:AP50 AV50 AB52:AD54 AN85:AN88 AH51:AH53 AE52:AG53 AE54:AH54 AA51:AA54 AG51 Y63 AE86:AE87 Y37 AF86:AJ88 AI52:AK57 AI50:AI51 AI37:AI40 Y71 Y65:Y69 AF38:AF41 AA55:AH57 AF43:AF51 AD37:AH37 AJ37:AV37 AI17:AI35 AD14:AR14 AD18:AH18 AD15:AI15 AF14:AF15 AD19:AE20 AG16:AI16 AG17:AH17 AP14:AP36 AS14:AV36 AJ13:AS13 AA21:AE24 AA14:AC20 AA36:AI36 AD16:AF17 AF19:AH24 U10:V12 T10:T11 R10:S12 R24:Y24 T13 X10:X12 AB44:AE45 Y52:Y53 AA46:AE48 AB49:AE51 Y50 R26:Y26 R28:Y29 R27:X27 R32:Y32 Y41 Y43 Y55:Y56 Y58:Y61 Y76:Y78 Y80 Y82 Y86 Y88 AA88:AE88 AA43:AE43 AA41:AE41 AA25:AH35 AL37:AL40 AA58:AL58 AL62 AL65 AL70 AL72:AL74 AL85 AL87 AL14:AM15 AJ15:AR36 AM37:AM38 AJ38:AS40 AA42:AS42 AG43:AS49 AJ51:AM51 AL54:AM54 AE74:AJ85 AA74:AD87 Y74:Z74 AA59:AJ73 AK59:AK88 AN51:AN83 AM51:AM88 AO51:AV88 AA10:AV12 AS10:AU88 X10:AA10 S12:S14 R25:X25 R30:X31 R14:X23 S27:S28 S31:S34 R33:X88">
    <cfRule type="containsText" dxfId="310" priority="4256" operator="containsText" text="C/O">
      <formula>NOT(ISERROR(SEARCH("C/O",R10)))</formula>
    </cfRule>
  </conditionalFormatting>
  <conditionalFormatting sqref="BB9:BE9 BA10:BE88 BK10:BK88 BQ10:BQ88">
    <cfRule type="cellIs" dxfId="309" priority="4243" operator="greaterThan">
      <formula>0</formula>
    </cfRule>
  </conditionalFormatting>
  <conditionalFormatting sqref="BQ10:BQ88">
    <cfRule type="cellIs" dxfId="308" priority="4242" operator="lessThan">
      <formula>0</formula>
    </cfRule>
  </conditionalFormatting>
  <conditionalFormatting sqref="BT74:BT88 BT11:BU73">
    <cfRule type="cellIs" dxfId="307" priority="4236" operator="equal">
      <formula>FALSE</formula>
    </cfRule>
  </conditionalFormatting>
  <conditionalFormatting sqref="B9:C9">
    <cfRule type="duplicateValues" dxfId="306" priority="4233"/>
    <cfRule type="duplicateValues" dxfId="305" priority="4234"/>
  </conditionalFormatting>
  <conditionalFormatting sqref="B9:C9">
    <cfRule type="duplicateValues" dxfId="304" priority="4231"/>
    <cfRule type="duplicateValues" dxfId="303" priority="4232"/>
  </conditionalFormatting>
  <conditionalFormatting sqref="B9:C9">
    <cfRule type="duplicateValues" dxfId="302" priority="4230"/>
  </conditionalFormatting>
  <conditionalFormatting sqref="B9:C9">
    <cfRule type="duplicateValues" dxfId="301" priority="4227"/>
    <cfRule type="duplicateValues" dxfId="300" priority="4228"/>
    <cfRule type="duplicateValues" dxfId="299" priority="4229"/>
  </conditionalFormatting>
  <conditionalFormatting sqref="B9:C9">
    <cfRule type="duplicateValues" dxfId="298" priority="4226"/>
  </conditionalFormatting>
  <conditionalFormatting sqref="B9:C9">
    <cfRule type="duplicateValues" dxfId="297" priority="4225"/>
  </conditionalFormatting>
  <conditionalFormatting sqref="B9:C9">
    <cfRule type="duplicateValues" dxfId="296" priority="4222"/>
    <cfRule type="duplicateValues" dxfId="295" priority="4223"/>
    <cfRule type="duplicateValues" dxfId="294" priority="4224"/>
  </conditionalFormatting>
  <conditionalFormatting sqref="B8:C8">
    <cfRule type="duplicateValues" dxfId="293" priority="4221"/>
  </conditionalFormatting>
  <conditionalFormatting sqref="B8:C8">
    <cfRule type="duplicateValues" dxfId="292" priority="4219"/>
    <cfRule type="duplicateValues" dxfId="291" priority="4220"/>
  </conditionalFormatting>
  <conditionalFormatting sqref="B8:C8">
    <cfRule type="duplicateValues" dxfId="290" priority="4217"/>
    <cfRule type="duplicateValues" dxfId="289" priority="4218"/>
  </conditionalFormatting>
  <conditionalFormatting sqref="B8:C8">
    <cfRule type="duplicateValues" dxfId="288" priority="4214"/>
    <cfRule type="duplicateValues" dxfId="287" priority="4215"/>
    <cfRule type="duplicateValues" dxfId="286" priority="4216"/>
  </conditionalFormatting>
  <conditionalFormatting sqref="B8:C8">
    <cfRule type="duplicateValues" dxfId="285" priority="4213"/>
  </conditionalFormatting>
  <conditionalFormatting sqref="B8:C8">
    <cfRule type="duplicateValues" dxfId="284" priority="4212"/>
  </conditionalFormatting>
  <conditionalFormatting sqref="B8:C8">
    <cfRule type="duplicateValues" dxfId="283" priority="4209"/>
    <cfRule type="duplicateValues" dxfId="282" priority="4210"/>
    <cfRule type="duplicateValues" dxfId="281" priority="4211"/>
  </conditionalFormatting>
  <conditionalFormatting sqref="R12 AD19:AE20 AA10:AA12 AJ13:AS13 AA21:AE24 AA14:AC20 R24:Y24 AB10:AD10 AC11:AD12 R25:X25 R27:X27 W49 X49:X50 V51 T52:X52 AV37 AI42 AI37:AI40 AC37:AC40 AF37:AF41 AP14:AP36 AS14:AV36 AG49:AG50 AB50:AD50 AD49 AE49:AE50 AQ49:AT50 AE63:AE68 AE54:AF54 AG55:AH57 AH49:AH54 AE55:AE60 AE70:AE71 AE52:AG53 AD51:AE51 AI52:AK57 AI44:AI51 AC43:AC49 AF54:AF57 AF43:AF51 T54:X54 U37:U41 U44:U48 T50:U50 U53:Z53 Y63:Z63 Y66:Z69 Y55:Z56 Y58:Z60 AA49:AB49 R33:X36 AL37:AL40 AL44:AL47 AJ49:AN50 AF58:AL58 AL62 AL65 AL70 AD14:AR18 AL17:AM19 AF19:AR24 AL24:AM25 AA25:AR36 AM37:AM38 AM40 AL42:AM42 AM44:AM49 AJ51:AM51 AL54:AM54 V10:V12 R26:Z26 R28:Z29 R32:Z32 AF59:AK71 AE72:AL74 V53:V76 T74:U74 W51:X76 R77 AE75:AE76 AV51:AV74 AG75:AK76 AQ78:AS78 AN78:AO83 AE78:AE84 AA78:AC88 AF75:AF84 AA51:AC76 Y74:Z74 Y78:Z78 Y86:Z86 Y76:Z76 AA77 AM51:AU76 AL85:AM85 AL87:AM87 AE10:AV12 R30:X31 R49:T50 S31:S34 R74:S76 X78:X88 AN85:AO88 AQ79:AR88 AP78:AP88 AT78:AV88 AM78:AM88 AG78:AK88 AD52:AD88 AE85:AF88 AS10:AU88 R79:W88 R51:U73 S27:S28 R14:X23 S36:S44">
    <cfRule type="expression" dxfId="280" priority="2359">
      <formula>R$9=$F10</formula>
    </cfRule>
  </conditionalFormatting>
  <conditionalFormatting sqref="AA37:AC40 AV38:AV48 AD38:AE40 AG38:AH40 AG41:AS41 AR38:AS48 AJ50:AS50 AG50:AH50 AP38:AP50 AV50 AB52:AD54 AN85:AN88 AH51:AH53 AE52:AG53 AE54:AH54 AA51:AA54 AG51 Y63 AE86:AE87 Y37 AF86:AJ88 AI52:AK57 AI50:AI51 AI37:AI40 Y71 Y65:Y69 AF38:AF41 AA55:AH57 AF43:AF51 AD37:AH37 AJ37:AV37 AI17:AI35 AD14:AR14 AD18:AH18 AD15:AI15 AF14:AF15 AD19:AE20 AG16:AI16 AG17:AH17 AP14:AP36 AS14:AV36 AJ13:AS13 AA21:AE24 AA14:AC20 AA36:AI36 AD16:AF17 AF19:AH24 U10:V12 T10:T11 R10:S12 R24:Y24 T13 X10:X12 AB44:AE45 Y52:Y53 AA46:AE48 AB49:AE51 Y50 R26:Y26 R28:Y29 R27:X27 R32:Y32 Y41 Y43 Y55:Y56 Y58:Y61 Y76:Y78 Y80 Y82 Y86 Y88 AA88:AE88 AA43:AE43 AA41:AE41 AA25:AH35 AL37:AL40 AA58:AL58 AL62 AL65 AL70 AL72:AL74 AL85 AL87 AL14:AM15 AJ15:AR36 AM37:AM38 AJ38:AS40 AA42:AS42 AG43:AS49 AJ51:AM51 AL54:AM54 AE74:AJ85 AA74:AD87 Y74:Z74 AA59:AJ73 AK59:AK88 AN51:AN83 AM51:AM88 AO51:AV88 AA10:AV12 AS10:AU88 X10:AA10 S12:S14 R25:X25 R30:X31 R14:X23 S27:S28 S31:S34 R33:X88">
    <cfRule type="containsText" dxfId="279" priority="2357" operator="containsText" text="a">
      <formula>NOT(ISERROR(SEARCH("a",R10)))</formula>
    </cfRule>
  </conditionalFormatting>
  <conditionalFormatting sqref="AA37:AC40 AV38:AV48 AD38:AE40 AG38:AH40 AG41:AS41 AR38:AS48 AJ50:AS50 AG50:AH50 AP38:AP50 AV50 AB52:AD54 AN85:AN88 AH51:AH53 AE52:AG53 AE54:AH54 AA51:AA54 AG51 Y63 AE86:AE87 Y37 AF86:AJ88 AI52:AK57 AI50:AI51 AI37:AI40 Y71 Y65:Y69 AF38:AF41 AA55:AH57 AF43:AF51 AD37:AH37 AJ37:AV37 AI17:AI35 AD14:AR14 AD18:AH18 AD15:AI15 AF14:AF15 AD19:AE20 AG16:AI16 AG17:AH17 AP14:AP36 AS14:AV36 AJ13:AS13 AA21:AE24 AA14:AC20 AA36:AI36 AD16:AF17 AF19:AH24 U10:V12 T10:T11 R10:S12 R24:Y24 T13 X10:X12 AB44:AE45 Y52:Y53 AA46:AE48 AB49:AE51 Y50 R26:Y26 R28:Y29 R27:X27 R32:Y32 Y41 Y43 Y55:Y56 Y58:Y61 Y76:Y78 Y80 Y82 Y86 Y88 AA88:AE88 AA43:AE43 AA41:AE41 AA25:AH35 AL37:AL40 AA58:AL58 AL62 AL65 AL70 AL72:AL74 AL85 AL87 AL14:AM15 AJ15:AR36 AM37:AM38 AJ38:AS40 AA42:AS42 AG43:AS49 AJ51:AM51 AL54:AM54 AE74:AJ85 AA74:AD87 Y74:Z74 AA59:AJ73 AK59:AK88 AN51:AN83 AM51:AM88 AO51:AV88 AA10:AV12 AS10:AU88 X10:AA10 S12:S14 R25:X25 R30:X31 R14:X23 S27:S28 S31:S34 R33:X88">
    <cfRule type="containsText" dxfId="278" priority="2352" operator="containsText" text="C/O">
      <formula>NOT(ISERROR(SEARCH("C/O",R10)))</formula>
    </cfRule>
    <cfRule type="containsText" dxfId="277" priority="2353" operator="containsText" text="E+N">
      <formula>NOT(ISERROR(SEARCH("E+N",R10)))</formula>
    </cfRule>
    <cfRule type="containsText" dxfId="276" priority="2354" operator="containsText" text="M+N">
      <formula>NOT(ISERROR(SEARCH("M+N",R10)))</formula>
    </cfRule>
    <cfRule type="containsText" dxfId="275" priority="2355" operator="containsText" text="M+E">
      <formula>NOT(ISERROR(SEARCH("M+E",R10)))</formula>
    </cfRule>
    <cfRule type="cellIs" dxfId="274" priority="2356" operator="equal">
      <formula>"+"</formula>
    </cfRule>
  </conditionalFormatting>
  <conditionalFormatting sqref="AA37:AC40 AV38:AV48 AD38:AE40 AG38:AH40 AG41:AS41 AR38:AS48 AJ50:AS50 AG50:AH50 AP38:AP50 AV50 AB52:AD54 AN85:AN88 AH51:AH53 AE52:AG53 AE54:AH54 AA51:AA54 AG51 Y63 AE86:AE87 Y37 AF86:AJ88 AI52:AK57 AI50:AI51 AI37:AI40 Y71 Y65:Y69 AF38:AF41 AA55:AH57 AF43:AF51 AD37:AH37 AJ37:AV37 AI17:AI35 AD14:AR14 AD18:AH18 AD15:AI15 AF14:AF15 AD19:AE20 AG16:AI16 AG17:AH17 AP14:AP36 AS14:AV36 AJ13:AS13 AA21:AE24 AA14:AC20 AA36:AI36 AD16:AF17 AF19:AH24 U10:V12 T10:T11 R10:S12 R24:Y24 T13 X10:X12 AB44:AE45 Y52:Y53 AA46:AE48 AB49:AE51 Y50 R26:Y26 R28:Y29 R27:X27 R32:Y32 Y41 Y43 Y55:Y56 Y58:Y61 Y76:Y78 Y80 Y82 Y86 Y88 AA88:AE88 AA43:AE43 AA41:AE41 AA25:AH35 AL37:AL40 AA58:AL58 AL62 AL65 AL70 AL72:AL74 AL85 AL87 AL14:AM15 AJ15:AR36 AM37:AM38 AJ38:AS40 AA42:AS42 AG43:AS49 AJ51:AM51 AL54:AM54 AE74:AJ85 AA74:AD87 Y74:Z74 AA59:AJ73 AK59:AK88 AN51:AN83 AM51:AM88 AO51:AV88 AA10:AV12 AS10:AU88 X10:AA10 S12:S14 R25:X25 R30:X31 R14:X23 S27:S28 S31:S34 R33:X88">
    <cfRule type="containsText" dxfId="273" priority="2351" operator="containsText" text="O">
      <formula>NOT(ISERROR(SEARCH("O",R10)))</formula>
    </cfRule>
  </conditionalFormatting>
  <conditionalFormatting sqref="AD37 AG37 AM37 AT37 AE61:AE62 AE69 T37:W37 AA37:AB37 AJ37:AK37 AO37:AR37">
    <cfRule type="expression" dxfId="272" priority="2333">
      <formula>R$9=$F37</formula>
    </cfRule>
  </conditionalFormatting>
  <conditionalFormatting sqref="AB11 X43 W38:W40 V49:V50 AG37 AQ38:AQ39 AI41 AN37 AU37 AO38:AO48 AB44:AB45 T40:V40 T42:W48 AA40:AB40 AL38:AN39 AA42:AH42 AD40:AE40 AG40:AH40 AG43:AI43 AQ40:AS48 AK40:AN48 AR38:AV48 AA43:AB43 AA46:AB48 AD43:AE48 AG44:AH48 AO84 X10:AA10">
    <cfRule type="expression" dxfId="271" priority="2279">
      <formula>S$9=$F10</formula>
    </cfRule>
  </conditionalFormatting>
  <conditionalFormatting sqref="AD40 T42 AH40 AK40:AK42 AA40 W42 AF42 AD42 X37:X42 AH37 AE37 AS37 AL37 AJ40:AJ48 AA42:AA43 AA46:AA48 W46:W47 X44:X48 U44:U48 U50:U51 U53:U57 U60 U62 R38:V40 R41:W41 AA38:AB39 AD38:AE39 AJ38:AK39 AG38:AH39 AG41:AH41 R42:S48 Y41:AE41">
    <cfRule type="expression" dxfId="270" priority="4879">
      <formula>X$9=$F37</formula>
    </cfRule>
  </conditionalFormatting>
  <conditionalFormatting sqref="AP38:AP48">
    <cfRule type="expression" dxfId="269" priority="4915">
      <formula>AM$9=$F38</formula>
    </cfRule>
  </conditionalFormatting>
  <conditionalFormatting sqref="U49 W50">
    <cfRule type="expression" dxfId="268" priority="1827">
      <formula>W$9=$F50</formula>
    </cfRule>
  </conditionalFormatting>
  <conditionalFormatting sqref="AB12 R37 AO49:AP50">
    <cfRule type="expression" dxfId="267" priority="1812">
      <formula>R$9=$F11</formula>
    </cfRule>
  </conditionalFormatting>
  <conditionalFormatting sqref="AV50 AU49:AU50">
    <cfRule type="expression" dxfId="266" priority="1793">
      <formula>AV$9=$F49</formula>
    </cfRule>
  </conditionalFormatting>
  <conditionalFormatting sqref="D82">
    <cfRule type="duplicateValues" dxfId="265" priority="1588"/>
    <cfRule type="duplicateValues" dxfId="264" priority="1589"/>
  </conditionalFormatting>
  <conditionalFormatting sqref="D82">
    <cfRule type="duplicateValues" dxfId="263" priority="1587"/>
  </conditionalFormatting>
  <conditionalFormatting sqref="D82">
    <cfRule type="duplicateValues" dxfId="262" priority="1584"/>
    <cfRule type="duplicateValues" dxfId="261" priority="1585"/>
    <cfRule type="duplicateValues" dxfId="260" priority="1586"/>
  </conditionalFormatting>
  <conditionalFormatting sqref="D82">
    <cfRule type="duplicateValues" dxfId="259" priority="1583"/>
  </conditionalFormatting>
  <conditionalFormatting sqref="D82">
    <cfRule type="duplicateValues" dxfId="258" priority="1582"/>
  </conditionalFormatting>
  <conditionalFormatting sqref="D82">
    <cfRule type="duplicateValues" dxfId="257" priority="1581"/>
  </conditionalFormatting>
  <conditionalFormatting sqref="D82">
    <cfRule type="duplicateValues" dxfId="256" priority="1578"/>
    <cfRule type="duplicateValues" dxfId="255" priority="1579"/>
    <cfRule type="duplicateValues" dxfId="254" priority="1580"/>
  </conditionalFormatting>
  <conditionalFormatting sqref="T76 W77 AV75:AV76">
    <cfRule type="expression" dxfId="253" priority="1273">
      <formula>T$9=$F76</formula>
    </cfRule>
  </conditionalFormatting>
  <conditionalFormatting sqref="AV77 S77 R78 AE77 U78">
    <cfRule type="expression" dxfId="252" priority="1272">
      <formula>R$9=#REF!</formula>
    </cfRule>
  </conditionalFormatting>
  <conditionalFormatting sqref="AS77">
    <cfRule type="expression" dxfId="251" priority="1269">
      <formula>AS$9=#REF!</formula>
    </cfRule>
  </conditionalFormatting>
  <conditionalFormatting sqref="AB77:AC77">
    <cfRule type="expression" dxfId="250" priority="1254">
      <formula>AB$9=#REF!</formula>
    </cfRule>
  </conditionalFormatting>
  <conditionalFormatting sqref="W78">
    <cfRule type="expression" dxfId="249" priority="1252">
      <formula>R$9=$F78</formula>
    </cfRule>
  </conditionalFormatting>
  <conditionalFormatting sqref="T75 U75:U76">
    <cfRule type="expression" dxfId="248" priority="1251">
      <formula>U$9=$F76</formula>
    </cfRule>
  </conditionalFormatting>
  <conditionalFormatting sqref="T77:T78">
    <cfRule type="expression" dxfId="247" priority="1242">
      <formula>T$9=#REF!</formula>
    </cfRule>
  </conditionalFormatting>
  <conditionalFormatting sqref="AG77:AH77">
    <cfRule type="expression" dxfId="246" priority="1239">
      <formula>AG$9=#REF!</formula>
    </cfRule>
  </conditionalFormatting>
  <conditionalFormatting sqref="V77">
    <cfRule type="expression" dxfId="245" priority="1231">
      <formula>V$9=#REF!</formula>
    </cfRule>
  </conditionalFormatting>
  <conditionalFormatting sqref="X77">
    <cfRule type="expression" dxfId="244" priority="1221">
      <formula>X$9=#REF!</formula>
    </cfRule>
  </conditionalFormatting>
  <conditionalFormatting sqref="V78">
    <cfRule type="expression" dxfId="243" priority="1212">
      <formula>U$9=#REF!</formula>
    </cfRule>
  </conditionalFormatting>
  <conditionalFormatting sqref="AA77">
    <cfRule type="expression" dxfId="242" priority="1209">
      <formula>AA$9=#REF!</formula>
    </cfRule>
  </conditionalFormatting>
  <conditionalFormatting sqref="W77">
    <cfRule type="expression" dxfId="241" priority="1202">
      <formula>W$9=#REF!</formula>
    </cfRule>
  </conditionalFormatting>
  <conditionalFormatting sqref="AK77">
    <cfRule type="expression" dxfId="240" priority="1198">
      <formula>AK$9=#REF!</formula>
    </cfRule>
  </conditionalFormatting>
  <conditionalFormatting sqref="AJ77">
    <cfRule type="expression" dxfId="239" priority="1195">
      <formula>AJ$9=#REF!</formula>
    </cfRule>
  </conditionalFormatting>
  <conditionalFormatting sqref="AI77">
    <cfRule type="expression" dxfId="238" priority="1192">
      <formula>AI$9=#REF!</formula>
    </cfRule>
  </conditionalFormatting>
  <conditionalFormatting sqref="AI77">
    <cfRule type="expression" dxfId="237" priority="1188">
      <formula>AI$9=#REF!</formula>
    </cfRule>
  </conditionalFormatting>
  <conditionalFormatting sqref="AM77">
    <cfRule type="expression" dxfId="236" priority="1185">
      <formula>AM$9=#REF!</formula>
    </cfRule>
  </conditionalFormatting>
  <conditionalFormatting sqref="AN77">
    <cfRule type="expression" dxfId="235" priority="1180">
      <formula>AN$9=#REF!</formula>
    </cfRule>
  </conditionalFormatting>
  <conditionalFormatting sqref="AR77">
    <cfRule type="expression" dxfId="234" priority="1177">
      <formula>AR$9=#REF!</formula>
    </cfRule>
  </conditionalFormatting>
  <conditionalFormatting sqref="AQ77">
    <cfRule type="expression" dxfId="233" priority="1174">
      <formula>AQ$9=#REF!</formula>
    </cfRule>
  </conditionalFormatting>
  <conditionalFormatting sqref="AO77">
    <cfRule type="expression" dxfId="232" priority="1163">
      <formula>AO$9=#REF!</formula>
    </cfRule>
  </conditionalFormatting>
  <conditionalFormatting sqref="AP77">
    <cfRule type="expression" dxfId="231" priority="1160">
      <formula>AP$9=#REF!</formula>
    </cfRule>
  </conditionalFormatting>
  <conditionalFormatting sqref="AG51 AG54">
    <cfRule type="expression" dxfId="230" priority="1157">
      <formula>AL$9=$F51</formula>
    </cfRule>
  </conditionalFormatting>
  <conditionalFormatting sqref="AS77">
    <cfRule type="expression" dxfId="229" priority="1125">
      <formula>AS$9=#REF!</formula>
    </cfRule>
  </conditionalFormatting>
  <conditionalFormatting sqref="AR77">
    <cfRule type="expression" dxfId="228" priority="1122">
      <formula>AR$9=#REF!</formula>
    </cfRule>
  </conditionalFormatting>
  <conditionalFormatting sqref="AN85:AN88 AN51:AN83 AL51:AM88 AO51:AV88">
    <cfRule type="cellIs" dxfId="227" priority="1112" operator="equal">
      <formula>"O"</formula>
    </cfRule>
    <cfRule type="cellIs" dxfId="226" priority="1113" operator="equal">
      <formula>"O"</formula>
    </cfRule>
    <cfRule type="cellIs" dxfId="225" priority="1114" operator="equal">
      <formula>"M+E"</formula>
    </cfRule>
    <cfRule type="cellIs" dxfId="224" priority="1115" operator="equal">
      <formula>"O"</formula>
    </cfRule>
    <cfRule type="cellIs" dxfId="223" priority="1116" operator="equal">
      <formula>"A"</formula>
    </cfRule>
  </conditionalFormatting>
  <conditionalFormatting sqref="AP77">
    <cfRule type="expression" dxfId="222" priority="1109">
      <formula>AP$9=#REF!</formula>
    </cfRule>
  </conditionalFormatting>
  <conditionalFormatting sqref="Y77">
    <cfRule type="expression" dxfId="221" priority="1100">
      <formula>Y$9=#REF!</formula>
    </cfRule>
  </conditionalFormatting>
  <conditionalFormatting sqref="AT77">
    <cfRule type="expression" dxfId="220" priority="1069">
      <formula>AT$9=#REF!</formula>
    </cfRule>
  </conditionalFormatting>
  <conditionalFormatting sqref="AU77">
    <cfRule type="expression" dxfId="219" priority="1047">
      <formula>AU$9=#REF!</formula>
    </cfRule>
  </conditionalFormatting>
  <conditionalFormatting sqref="Y71:Z71 Y65:Z65 Y61:Z61 Y52:Z52 Y43:Z43 Y88:Z88 Y82:Z82 Y80:Z80">
    <cfRule type="expression" dxfId="218" priority="1027">
      <formula>V$9=$R43</formula>
    </cfRule>
  </conditionalFormatting>
  <conditionalFormatting sqref="AV18">
    <cfRule type="expression" dxfId="217" priority="817">
      <formula>AV$9=#REF!</formula>
    </cfRule>
  </conditionalFormatting>
  <conditionalFormatting sqref="AT34:AV34">
    <cfRule type="expression" dxfId="216" priority="816">
      <formula>AT$9=$F18</formula>
    </cfRule>
  </conditionalFormatting>
  <conditionalFormatting sqref="AD18">
    <cfRule type="expression" dxfId="215" priority="807">
      <formula>AD$9=#REF!</formula>
    </cfRule>
  </conditionalFormatting>
  <conditionalFormatting sqref="AG18">
    <cfRule type="expression" dxfId="214" priority="806">
      <formula>AG$9=#REF!</formula>
    </cfRule>
  </conditionalFormatting>
  <conditionalFormatting sqref="AG19:AG22">
    <cfRule type="cellIs" dxfId="213" priority="805" operator="equal">
      <formula>"O"</formula>
    </cfRule>
  </conditionalFormatting>
  <conditionalFormatting sqref="AG19:AG20">
    <cfRule type="cellIs" dxfId="212" priority="804" operator="equal">
      <formula>"O"</formula>
    </cfRule>
  </conditionalFormatting>
  <conditionalFormatting sqref="X18">
    <cfRule type="expression" dxfId="211" priority="803">
      <formula>X$9=#REF!</formula>
    </cfRule>
  </conditionalFormatting>
  <conditionalFormatting sqref="AA18">
    <cfRule type="expression" dxfId="210" priority="802">
      <formula>AA$9=#REF!</formula>
    </cfRule>
  </conditionalFormatting>
  <conditionalFormatting sqref="AR18">
    <cfRule type="expression" dxfId="209" priority="801">
      <formula>AR$9=#REF!</formula>
    </cfRule>
  </conditionalFormatting>
  <conditionalFormatting sqref="AQ18">
    <cfRule type="expression" dxfId="208" priority="800">
      <formula>AQ$9=#REF!</formula>
    </cfRule>
  </conditionalFormatting>
  <conditionalFormatting sqref="AP18">
    <cfRule type="expression" dxfId="207" priority="791">
      <formula>AP$9=#REF!</formula>
    </cfRule>
  </conditionalFormatting>
  <conditionalFormatting sqref="AR18">
    <cfRule type="expression" dxfId="206" priority="790">
      <formula>AR$9=#REF!</formula>
    </cfRule>
  </conditionalFormatting>
  <conditionalFormatting sqref="AP18">
    <cfRule type="expression" dxfId="205" priority="772">
      <formula>AP$9=#REF!</formula>
    </cfRule>
  </conditionalFormatting>
  <conditionalFormatting sqref="AS18">
    <cfRule type="expression" dxfId="204" priority="736">
      <formula>AS$9=#REF!</formula>
    </cfRule>
  </conditionalFormatting>
  <conditionalFormatting sqref="AT18">
    <cfRule type="expression" dxfId="203" priority="735">
      <formula>AT$9=#REF!</formula>
    </cfRule>
  </conditionalFormatting>
  <conditionalFormatting sqref="AS18">
    <cfRule type="expression" dxfId="202" priority="734">
      <formula>AS$9=#REF!</formula>
    </cfRule>
  </conditionalFormatting>
  <conditionalFormatting sqref="AU18">
    <cfRule type="expression" dxfId="201" priority="723">
      <formula>AU$9=#REF!</formula>
    </cfRule>
  </conditionalFormatting>
  <conditionalFormatting sqref="R10:T10">
    <cfRule type="expression" dxfId="200" priority="704">
      <formula>R$9=$F10</formula>
    </cfRule>
  </conditionalFormatting>
  <conditionalFormatting sqref="R11:T11">
    <cfRule type="expression" dxfId="199" priority="702">
      <formula>R$9=$F11</formula>
    </cfRule>
  </conditionalFormatting>
  <conditionalFormatting sqref="U10">
    <cfRule type="expression" dxfId="198" priority="700">
      <formula>U$9=$F10</formula>
    </cfRule>
  </conditionalFormatting>
  <conditionalFormatting sqref="U12 Y50:Z50">
    <cfRule type="expression" dxfId="197" priority="699">
      <formula>W$9=$F12</formula>
    </cfRule>
  </conditionalFormatting>
  <conditionalFormatting sqref="U11">
    <cfRule type="expression" dxfId="196" priority="698">
      <formula>U$9=$F11</formula>
    </cfRule>
  </conditionalFormatting>
  <conditionalFormatting sqref="R12">
    <cfRule type="expression" dxfId="195" priority="696">
      <formula>R$9=$F12</formula>
    </cfRule>
  </conditionalFormatting>
  <conditionalFormatting sqref="X10:X12">
    <cfRule type="expression" dxfId="194" priority="695">
      <formula>W$9=$F10</formula>
    </cfRule>
  </conditionalFormatting>
  <conditionalFormatting sqref="R12">
    <cfRule type="expression" dxfId="193" priority="13334">
      <formula>R$9=#REF!</formula>
    </cfRule>
  </conditionalFormatting>
  <conditionalFormatting sqref="S12:S14">
    <cfRule type="expression" dxfId="192" priority="13335">
      <formula>T$9=#REF!</formula>
    </cfRule>
  </conditionalFormatting>
  <conditionalFormatting sqref="T13">
    <cfRule type="expression" dxfId="191" priority="489">
      <formula>T$9=$F13</formula>
    </cfRule>
  </conditionalFormatting>
  <conditionalFormatting sqref="U77">
    <cfRule type="expression" dxfId="190" priority="479">
      <formula>U$9=#REF!</formula>
    </cfRule>
  </conditionalFormatting>
  <conditionalFormatting sqref="W12">
    <cfRule type="containsText" dxfId="189" priority="469" operator="containsText" text="C/O">
      <formula>NOT(ISERROR(SEARCH("C/O",W12)))</formula>
    </cfRule>
  </conditionalFormatting>
  <conditionalFormatting sqref="W12">
    <cfRule type="containsText" dxfId="188" priority="468" operator="containsText" text="a">
      <formula>NOT(ISERROR(SEARCH("a",W12)))</formula>
    </cfRule>
  </conditionalFormatting>
  <conditionalFormatting sqref="W12">
    <cfRule type="containsText" dxfId="187" priority="463" operator="containsText" text="C/O">
      <formula>NOT(ISERROR(SEARCH("C/O",W12)))</formula>
    </cfRule>
    <cfRule type="containsText" dxfId="186" priority="464" operator="containsText" text="E+N">
      <formula>NOT(ISERROR(SEARCH("E+N",W12)))</formula>
    </cfRule>
    <cfRule type="containsText" dxfId="185" priority="465" operator="containsText" text="M+N">
      <formula>NOT(ISERROR(SEARCH("M+N",W12)))</formula>
    </cfRule>
    <cfRule type="containsText" dxfId="184" priority="466" operator="containsText" text="M+E">
      <formula>NOT(ISERROR(SEARCH("M+E",W12)))</formula>
    </cfRule>
    <cfRule type="cellIs" dxfId="183" priority="467" operator="equal">
      <formula>"+"</formula>
    </cfRule>
  </conditionalFormatting>
  <conditionalFormatting sqref="W12">
    <cfRule type="containsText" dxfId="182" priority="462" operator="containsText" text="O">
      <formula>NOT(ISERROR(SEARCH("O",W12)))</formula>
    </cfRule>
  </conditionalFormatting>
  <conditionalFormatting sqref="W12">
    <cfRule type="expression" dxfId="181" priority="461">
      <formula>W$9=$F12</formula>
    </cfRule>
  </conditionalFormatting>
  <conditionalFormatting sqref="Z63 Z37 Z71 Z65:Z69 Z24 Z52:Z53 Z50 Z26 Z28:Z29 Z32 Z41 Z43 Z55:Z56 Z58:Z61 Z76:Z78 Z80 Z82 Z86 Z88">
    <cfRule type="containsText" dxfId="180" priority="440" operator="containsText" text="C/O">
      <formula>NOT(ISERROR(SEARCH("C/O",Z24)))</formula>
    </cfRule>
  </conditionalFormatting>
  <conditionalFormatting sqref="Z24">
    <cfRule type="expression" dxfId="179" priority="438">
      <formula>Z$9=$F24</formula>
    </cfRule>
  </conditionalFormatting>
  <conditionalFormatting sqref="Z63 Z37 Z71 Z65:Z69 Z24 Z52:Z53 Z50 Z26 Z28:Z29 Z32 Z41 Z43 Z55:Z56 Z58:Z61 Z76:Z78 Z80 Z82 Z86 Z88">
    <cfRule type="containsText" dxfId="178" priority="437" operator="containsText" text="a">
      <formula>NOT(ISERROR(SEARCH("a",Z24)))</formula>
    </cfRule>
  </conditionalFormatting>
  <conditionalFormatting sqref="Z63 Z37 Z71 Z65:Z69 Z24 Z52:Z53 Z50 Z26 Z28:Z29 Z32 Z41 Z43 Z55:Z56 Z58:Z61 Z76:Z78 Z80 Z82 Z86 Z88">
    <cfRule type="containsText" dxfId="177" priority="432" operator="containsText" text="C/O">
      <formula>NOT(ISERROR(SEARCH("C/O",Z24)))</formula>
    </cfRule>
    <cfRule type="containsText" dxfId="176" priority="433" operator="containsText" text="E+N">
      <formula>NOT(ISERROR(SEARCH("E+N",Z24)))</formula>
    </cfRule>
    <cfRule type="containsText" dxfId="175" priority="434" operator="containsText" text="M+N">
      <formula>NOT(ISERROR(SEARCH("M+N",Z24)))</formula>
    </cfRule>
    <cfRule type="containsText" dxfId="174" priority="435" operator="containsText" text="M+E">
      <formula>NOT(ISERROR(SEARCH("M+E",Z24)))</formula>
    </cfRule>
    <cfRule type="cellIs" dxfId="173" priority="436" operator="equal">
      <formula>"+"</formula>
    </cfRule>
  </conditionalFormatting>
  <conditionalFormatting sqref="Z63 Z37 Z71 Z65:Z69 Z24 Z52:Z53 Z50 Z26 Z28:Z29 Z32 Z41 Z43 Z55:Z56 Z58:Z61 Z76:Z78 Z80 Z82 Z86 Z88">
    <cfRule type="containsText" dxfId="172" priority="431" operator="containsText" text="O">
      <formula>NOT(ISERROR(SEARCH("O",Z24)))</formula>
    </cfRule>
  </conditionalFormatting>
  <conditionalFormatting sqref="Z77">
    <cfRule type="expression" dxfId="171" priority="429">
      <formula>Z$9=#REF!</formula>
    </cfRule>
  </conditionalFormatting>
  <conditionalFormatting sqref="Z13">
    <cfRule type="containsText" dxfId="170" priority="415" operator="containsText" text="C/O">
      <formula>NOT(ISERROR(SEARCH("C/O",Z13)))</formula>
    </cfRule>
  </conditionalFormatting>
  <conditionalFormatting sqref="Z13">
    <cfRule type="containsText" dxfId="169" priority="414" operator="containsText" text="a">
      <formula>NOT(ISERROR(SEARCH("a",Z13)))</formula>
    </cfRule>
  </conditionalFormatting>
  <conditionalFormatting sqref="Z13">
    <cfRule type="containsText" dxfId="168" priority="409" operator="containsText" text="C/O">
      <formula>NOT(ISERROR(SEARCH("C/O",Z13)))</formula>
    </cfRule>
    <cfRule type="containsText" dxfId="167" priority="410" operator="containsText" text="E+N">
      <formula>NOT(ISERROR(SEARCH("E+N",Z13)))</formula>
    </cfRule>
    <cfRule type="containsText" dxfId="166" priority="411" operator="containsText" text="M+N">
      <formula>NOT(ISERROR(SEARCH("M+N",Z13)))</formula>
    </cfRule>
    <cfRule type="containsText" dxfId="165" priority="412" operator="containsText" text="M+E">
      <formula>NOT(ISERROR(SEARCH("M+E",Z13)))</formula>
    </cfRule>
    <cfRule type="cellIs" dxfId="164" priority="413" operator="equal">
      <formula>"+"</formula>
    </cfRule>
  </conditionalFormatting>
  <conditionalFormatting sqref="Z13">
    <cfRule type="containsText" dxfId="163" priority="408" operator="containsText" text="O">
      <formula>NOT(ISERROR(SEARCH("O",Z13)))</formula>
    </cfRule>
  </conditionalFormatting>
  <conditionalFormatting sqref="Z13">
    <cfRule type="expression" dxfId="162" priority="407">
      <formula>Z$9=$F13</formula>
    </cfRule>
  </conditionalFormatting>
  <conditionalFormatting sqref="Z23">
    <cfRule type="containsText" dxfId="161" priority="406" operator="containsText" text="C/O">
      <formula>NOT(ISERROR(SEARCH("C/O",Z23)))</formula>
    </cfRule>
  </conditionalFormatting>
  <conditionalFormatting sqref="Z23">
    <cfRule type="expression" dxfId="160" priority="405">
      <formula>Z$9=$F23</formula>
    </cfRule>
  </conditionalFormatting>
  <conditionalFormatting sqref="Z23">
    <cfRule type="containsText" dxfId="159" priority="404" operator="containsText" text="a">
      <formula>NOT(ISERROR(SEARCH("a",Z23)))</formula>
    </cfRule>
  </conditionalFormatting>
  <conditionalFormatting sqref="Z23">
    <cfRule type="containsText" dxfId="158" priority="399" operator="containsText" text="C/O">
      <formula>NOT(ISERROR(SEARCH("C/O",Z23)))</formula>
    </cfRule>
    <cfRule type="containsText" dxfId="157" priority="400" operator="containsText" text="E+N">
      <formula>NOT(ISERROR(SEARCH("E+N",Z23)))</formula>
    </cfRule>
    <cfRule type="containsText" dxfId="156" priority="401" operator="containsText" text="M+N">
      <formula>NOT(ISERROR(SEARCH("M+N",Z23)))</formula>
    </cfRule>
    <cfRule type="containsText" dxfId="155" priority="402" operator="containsText" text="M+E">
      <formula>NOT(ISERROR(SEARCH("M+E",Z23)))</formula>
    </cfRule>
    <cfRule type="cellIs" dxfId="154" priority="403" operator="equal">
      <formula>"+"</formula>
    </cfRule>
  </conditionalFormatting>
  <conditionalFormatting sqref="Z23">
    <cfRule type="containsText" dxfId="153" priority="398" operator="containsText" text="O">
      <formula>NOT(ISERROR(SEARCH("O",Z23)))</formula>
    </cfRule>
  </conditionalFormatting>
  <conditionalFormatting sqref="Z27">
    <cfRule type="containsText" dxfId="152" priority="397" operator="containsText" text="C/O">
      <formula>NOT(ISERROR(SEARCH("C/O",Z27)))</formula>
    </cfRule>
  </conditionalFormatting>
  <conditionalFormatting sqref="Z27">
    <cfRule type="expression" dxfId="151" priority="396">
      <formula>Z$9=$F27</formula>
    </cfRule>
  </conditionalFormatting>
  <conditionalFormatting sqref="Z27">
    <cfRule type="containsText" dxfId="150" priority="395" operator="containsText" text="a">
      <formula>NOT(ISERROR(SEARCH("a",Z27)))</formula>
    </cfRule>
  </conditionalFormatting>
  <conditionalFormatting sqref="Z27">
    <cfRule type="containsText" dxfId="149" priority="390" operator="containsText" text="C/O">
      <formula>NOT(ISERROR(SEARCH("C/O",Z27)))</formula>
    </cfRule>
    <cfRule type="containsText" dxfId="148" priority="391" operator="containsText" text="E+N">
      <formula>NOT(ISERROR(SEARCH("E+N",Z27)))</formula>
    </cfRule>
    <cfRule type="containsText" dxfId="147" priority="392" operator="containsText" text="M+N">
      <formula>NOT(ISERROR(SEARCH("M+N",Z27)))</formula>
    </cfRule>
    <cfRule type="containsText" dxfId="146" priority="393" operator="containsText" text="M+E">
      <formula>NOT(ISERROR(SEARCH("M+E",Z27)))</formula>
    </cfRule>
    <cfRule type="cellIs" dxfId="145" priority="394" operator="equal">
      <formula>"+"</formula>
    </cfRule>
  </conditionalFormatting>
  <conditionalFormatting sqref="Z27">
    <cfRule type="containsText" dxfId="144" priority="389" operator="containsText" text="O">
      <formula>NOT(ISERROR(SEARCH("O",Z27)))</formula>
    </cfRule>
  </conditionalFormatting>
  <conditionalFormatting sqref="AA49">
    <cfRule type="containsText" dxfId="143" priority="388" operator="containsText" text="C/O">
      <formula>NOT(ISERROR(SEARCH("C/O",AA49)))</formula>
    </cfRule>
  </conditionalFormatting>
  <conditionalFormatting sqref="AA49">
    <cfRule type="containsText" dxfId="142" priority="386" operator="containsText" text="a">
      <formula>NOT(ISERROR(SEARCH("a",AA49)))</formula>
    </cfRule>
  </conditionalFormatting>
  <conditionalFormatting sqref="AA49">
    <cfRule type="containsText" dxfId="141" priority="381" operator="containsText" text="C/O">
      <formula>NOT(ISERROR(SEARCH("C/O",AA49)))</formula>
    </cfRule>
    <cfRule type="containsText" dxfId="140" priority="382" operator="containsText" text="E+N">
      <formula>NOT(ISERROR(SEARCH("E+N",AA49)))</formula>
    </cfRule>
    <cfRule type="containsText" dxfId="139" priority="383" operator="containsText" text="M+N">
      <formula>NOT(ISERROR(SEARCH("M+N",AA49)))</formula>
    </cfRule>
    <cfRule type="containsText" dxfId="138" priority="384" operator="containsText" text="M+E">
      <formula>NOT(ISERROR(SEARCH("M+E",AA49)))</formula>
    </cfRule>
    <cfRule type="cellIs" dxfId="137" priority="385" operator="equal">
      <formula>"+"</formula>
    </cfRule>
  </conditionalFormatting>
  <conditionalFormatting sqref="AA49">
    <cfRule type="containsText" dxfId="136" priority="380" operator="containsText" text="O">
      <formula>NOT(ISERROR(SEARCH("O",AA49)))</formula>
    </cfRule>
  </conditionalFormatting>
  <conditionalFormatting sqref="Y37:Z37">
    <cfRule type="expression" dxfId="135" priority="13840">
      <formula>V$9=#REF!</formula>
    </cfRule>
  </conditionalFormatting>
  <conditionalFormatting sqref="AB13">
    <cfRule type="containsText" dxfId="134" priority="351" operator="containsText" text="C/O">
      <formula>NOT(ISERROR(SEARCH("C/O",AB13)))</formula>
    </cfRule>
  </conditionalFormatting>
  <conditionalFormatting sqref="AB13">
    <cfRule type="expression" dxfId="133" priority="350">
      <formula>AB$9=$F13</formula>
    </cfRule>
  </conditionalFormatting>
  <conditionalFormatting sqref="AB13">
    <cfRule type="containsText" dxfId="132" priority="349" operator="containsText" text="a">
      <formula>NOT(ISERROR(SEARCH("a",AB13)))</formula>
    </cfRule>
  </conditionalFormatting>
  <conditionalFormatting sqref="AB13">
    <cfRule type="containsText" dxfId="131" priority="344" operator="containsText" text="C/O">
      <formula>NOT(ISERROR(SEARCH("C/O",AB13)))</formula>
    </cfRule>
    <cfRule type="containsText" dxfId="130" priority="345" operator="containsText" text="E+N">
      <formula>NOT(ISERROR(SEARCH("E+N",AB13)))</formula>
    </cfRule>
    <cfRule type="containsText" dxfId="129" priority="346" operator="containsText" text="M+N">
      <formula>NOT(ISERROR(SEARCH("M+N",AB13)))</formula>
    </cfRule>
    <cfRule type="containsText" dxfId="128" priority="347" operator="containsText" text="M+E">
      <formula>NOT(ISERROR(SEARCH("M+E",AB13)))</formula>
    </cfRule>
    <cfRule type="cellIs" dxfId="127" priority="348" operator="equal">
      <formula>"+"</formula>
    </cfRule>
  </conditionalFormatting>
  <conditionalFormatting sqref="AB13">
    <cfRule type="containsText" dxfId="126" priority="343" operator="containsText" text="O">
      <formula>NOT(ISERROR(SEARCH("O",AB13)))</formula>
    </cfRule>
  </conditionalFormatting>
  <conditionalFormatting sqref="AH13">
    <cfRule type="containsText" dxfId="125" priority="342" operator="containsText" text="C/O">
      <formula>NOT(ISERROR(SEARCH("C/O",AH13)))</formula>
    </cfRule>
  </conditionalFormatting>
  <conditionalFormatting sqref="AH13">
    <cfRule type="expression" dxfId="124" priority="341">
      <formula>AH$9=$F13</formula>
    </cfRule>
  </conditionalFormatting>
  <conditionalFormatting sqref="AH13">
    <cfRule type="containsText" dxfId="123" priority="340" operator="containsText" text="a">
      <formula>NOT(ISERROR(SEARCH("a",AH13)))</formula>
    </cfRule>
  </conditionalFormatting>
  <conditionalFormatting sqref="AH13">
    <cfRule type="containsText" dxfId="122" priority="335" operator="containsText" text="C/O">
      <formula>NOT(ISERROR(SEARCH("C/O",AH13)))</formula>
    </cfRule>
    <cfRule type="containsText" dxfId="121" priority="336" operator="containsText" text="E+N">
      <formula>NOT(ISERROR(SEARCH("E+N",AH13)))</formula>
    </cfRule>
    <cfRule type="containsText" dxfId="120" priority="337" operator="containsText" text="M+N">
      <formula>NOT(ISERROR(SEARCH("M+N",AH13)))</formula>
    </cfRule>
    <cfRule type="containsText" dxfId="119" priority="338" operator="containsText" text="M+E">
      <formula>NOT(ISERROR(SEARCH("M+E",AH13)))</formula>
    </cfRule>
    <cfRule type="cellIs" dxfId="118" priority="339" operator="equal">
      <formula>"+"</formula>
    </cfRule>
  </conditionalFormatting>
  <conditionalFormatting sqref="AH13">
    <cfRule type="containsText" dxfId="117" priority="334" operator="containsText" text="O">
      <formula>NOT(ISERROR(SEARCH("O",AH13)))</formula>
    </cfRule>
  </conditionalFormatting>
  <conditionalFormatting sqref="CB10:CB88">
    <cfRule type="containsText" dxfId="116" priority="292" operator="containsText" text="Compliance">
      <formula>NOT(ISERROR(SEARCH("Compliance",CB10)))</formula>
    </cfRule>
  </conditionalFormatting>
  <conditionalFormatting sqref="CB10:CB88">
    <cfRule type="containsText" dxfId="115" priority="291" operator="containsText" text="Non Compliance">
      <formula>NOT(ISERROR(SEARCH("Non Compliance",CB10)))</formula>
    </cfRule>
  </conditionalFormatting>
  <conditionalFormatting sqref="W10">
    <cfRule type="containsText" dxfId="114" priority="238" operator="containsText" text="C/O">
      <formula>NOT(ISERROR(SEARCH("C/O",W10)))</formula>
    </cfRule>
  </conditionalFormatting>
  <conditionalFormatting sqref="W10">
    <cfRule type="containsText" dxfId="113" priority="237" operator="containsText" text="a">
      <formula>NOT(ISERROR(SEARCH("a",W10)))</formula>
    </cfRule>
  </conditionalFormatting>
  <conditionalFormatting sqref="W10">
    <cfRule type="containsText" dxfId="112" priority="232" operator="containsText" text="C/O">
      <formula>NOT(ISERROR(SEARCH("C/O",W10)))</formula>
    </cfRule>
    <cfRule type="containsText" dxfId="111" priority="233" operator="containsText" text="E+N">
      <formula>NOT(ISERROR(SEARCH("E+N",W10)))</formula>
    </cfRule>
    <cfRule type="containsText" dxfId="110" priority="234" operator="containsText" text="M+N">
      <formula>NOT(ISERROR(SEARCH("M+N",W10)))</formula>
    </cfRule>
    <cfRule type="containsText" dxfId="109" priority="235" operator="containsText" text="M+E">
      <formula>NOT(ISERROR(SEARCH("M+E",W10)))</formula>
    </cfRule>
    <cfRule type="cellIs" dxfId="108" priority="236" operator="equal">
      <formula>"+"</formula>
    </cfRule>
  </conditionalFormatting>
  <conditionalFormatting sqref="W10">
    <cfRule type="containsText" dxfId="107" priority="231" operator="containsText" text="O">
      <formula>NOT(ISERROR(SEARCH("O",W10)))</formula>
    </cfRule>
  </conditionalFormatting>
  <conditionalFormatting sqref="W10">
    <cfRule type="expression" dxfId="106" priority="230">
      <formula>W$9=$F10</formula>
    </cfRule>
  </conditionalFormatting>
  <conditionalFormatting sqref="E40">
    <cfRule type="duplicateValues" dxfId="105" priority="103"/>
    <cfRule type="duplicateValues" dxfId="104" priority="104"/>
  </conditionalFormatting>
  <conditionalFormatting sqref="E40">
    <cfRule type="duplicateValues" dxfId="103" priority="102"/>
  </conditionalFormatting>
  <conditionalFormatting sqref="E40">
    <cfRule type="duplicateValues" dxfId="102" priority="99"/>
    <cfRule type="duplicateValues" dxfId="101" priority="100"/>
    <cfRule type="duplicateValues" dxfId="100" priority="101"/>
  </conditionalFormatting>
  <conditionalFormatting sqref="E40">
    <cfRule type="duplicateValues" dxfId="99" priority="98"/>
  </conditionalFormatting>
  <conditionalFormatting sqref="E40">
    <cfRule type="duplicateValues" dxfId="98" priority="97"/>
  </conditionalFormatting>
  <conditionalFormatting sqref="E40">
    <cfRule type="duplicateValues" dxfId="97" priority="96"/>
  </conditionalFormatting>
  <conditionalFormatting sqref="E40">
    <cfRule type="duplicateValues" dxfId="96" priority="93"/>
    <cfRule type="duplicateValues" dxfId="95" priority="94"/>
    <cfRule type="duplicateValues" dxfId="94" priority="95"/>
  </conditionalFormatting>
  <conditionalFormatting sqref="B10:B83">
    <cfRule type="duplicateValues" dxfId="93" priority="92"/>
  </conditionalFormatting>
  <conditionalFormatting sqref="I84:Q88">
    <cfRule type="containsText" dxfId="92" priority="91" operator="containsText" text="C/O">
      <formula>NOT(ISERROR(SEARCH("C/O",I84)))</formula>
    </cfRule>
  </conditionalFormatting>
  <conditionalFormatting sqref="I84:Q88">
    <cfRule type="containsText" dxfId="91" priority="90" operator="containsText" text="a">
      <formula>NOT(ISERROR(SEARCH("a",I84)))</formula>
    </cfRule>
  </conditionalFormatting>
  <conditionalFormatting sqref="I84:Q88">
    <cfRule type="containsText" dxfId="90" priority="85" operator="containsText" text="C/O">
      <formula>NOT(ISERROR(SEARCH("C/O",I84)))</formula>
    </cfRule>
    <cfRule type="containsText" dxfId="89" priority="86" operator="containsText" text="E+N">
      <formula>NOT(ISERROR(SEARCH("E+N",I84)))</formula>
    </cfRule>
    <cfRule type="containsText" dxfId="88" priority="87" operator="containsText" text="M+N">
      <formula>NOT(ISERROR(SEARCH("M+N",I84)))</formula>
    </cfRule>
    <cfRule type="containsText" dxfId="87" priority="88" operator="containsText" text="M+E">
      <formula>NOT(ISERROR(SEARCH("M+E",I84)))</formula>
    </cfRule>
    <cfRule type="cellIs" dxfId="86" priority="89" operator="equal">
      <formula>"+"</formula>
    </cfRule>
  </conditionalFormatting>
  <conditionalFormatting sqref="M49:O88 I84:L88 J61:J66 K48:O48 H10:L14 K15:L47 M10:O47 K49:L66 J67:L83 H61:I83 H15:J60 P10:Q88">
    <cfRule type="containsText" dxfId="85" priority="84" operator="containsText" text="O">
      <formula>NOT(ISERROR(SEARCH("O",H10)))</formula>
    </cfRule>
  </conditionalFormatting>
  <conditionalFormatting sqref="I84:K87 L84:M88 N84:V87 R42:V42 R10:V10 S72 S68 S56 S53 S43 S36 S27:S28 S20 S16:S17">
    <cfRule type="expression" dxfId="84" priority="83">
      <formula>I$9=$D10</formula>
    </cfRule>
  </conditionalFormatting>
  <conditionalFormatting sqref="O88">
    <cfRule type="expression" dxfId="83" priority="82">
      <formula>O$9=#REF!</formula>
    </cfRule>
  </conditionalFormatting>
  <conditionalFormatting sqref="I88">
    <cfRule type="expression" dxfId="82" priority="81">
      <formula>I$9=#REF!</formula>
    </cfRule>
  </conditionalFormatting>
  <conditionalFormatting sqref="J88">
    <cfRule type="expression" dxfId="81" priority="80">
      <formula>J$9=#REF!</formula>
    </cfRule>
  </conditionalFormatting>
  <conditionalFormatting sqref="N88">
    <cfRule type="expression" dxfId="80" priority="79">
      <formula>N$9=#REF!</formula>
    </cfRule>
  </conditionalFormatting>
  <conditionalFormatting sqref="M88">
    <cfRule type="expression" dxfId="79" priority="78">
      <formula>M$9=#REF!</formula>
    </cfRule>
  </conditionalFormatting>
  <conditionalFormatting sqref="K88">
    <cfRule type="expression" dxfId="78" priority="77">
      <formula>K$9=#REF!</formula>
    </cfRule>
  </conditionalFormatting>
  <conditionalFormatting sqref="L88">
    <cfRule type="expression" dxfId="77" priority="76">
      <formula>L$9=#REF!</formula>
    </cfRule>
  </conditionalFormatting>
  <conditionalFormatting sqref="O88">
    <cfRule type="expression" dxfId="76" priority="75">
      <formula>O$9=#REF!</formula>
    </cfRule>
  </conditionalFormatting>
  <conditionalFormatting sqref="N88">
    <cfRule type="expression" dxfId="75" priority="74">
      <formula>N$9=#REF!</formula>
    </cfRule>
  </conditionalFormatting>
  <conditionalFormatting sqref="H84:Q88">
    <cfRule type="cellIs" dxfId="74" priority="69" operator="equal">
      <formula>"O"</formula>
    </cfRule>
    <cfRule type="cellIs" dxfId="73" priority="70" operator="equal">
      <formula>"O"</formula>
    </cfRule>
    <cfRule type="cellIs" dxfId="72" priority="71" operator="equal">
      <formula>"M+E"</formula>
    </cfRule>
    <cfRule type="cellIs" dxfId="71" priority="72" operator="equal">
      <formula>"O"</formula>
    </cfRule>
    <cfRule type="cellIs" dxfId="70" priority="73" operator="equal">
      <formula>"A"</formula>
    </cfRule>
  </conditionalFormatting>
  <conditionalFormatting sqref="L88">
    <cfRule type="expression" dxfId="69" priority="68">
      <formula>L$9=#REF!</formula>
    </cfRule>
  </conditionalFormatting>
  <conditionalFormatting sqref="P88">
    <cfRule type="expression" dxfId="68" priority="67">
      <formula>P$9=#REF!</formula>
    </cfRule>
  </conditionalFormatting>
  <conditionalFormatting sqref="Q88">
    <cfRule type="expression" dxfId="67" priority="66">
      <formula>Q$9=#REF!</formula>
    </cfRule>
  </conditionalFormatting>
  <conditionalFormatting sqref="H10:Q83 O84:Q88">
    <cfRule type="cellIs" dxfId="66" priority="62" operator="equal">
      <formula>"M+E"</formula>
    </cfRule>
    <cfRule type="cellIs" dxfId="65" priority="63" operator="equal">
      <formula>"M+N"</formula>
    </cfRule>
    <cfRule type="cellIs" dxfId="64" priority="64" operator="equal">
      <formula>"E+N"</formula>
    </cfRule>
    <cfRule type="cellIs" dxfId="63" priority="65" operator="equal">
      <formula>"A"</formula>
    </cfRule>
  </conditionalFormatting>
  <conditionalFormatting sqref="H10:Q83 O84:Q88">
    <cfRule type="cellIs" dxfId="62" priority="60" operator="equal">
      <formula>"A"</formula>
    </cfRule>
    <cfRule type="cellIs" dxfId="61" priority="61" operator="equal">
      <formula>"A"</formula>
    </cfRule>
  </conditionalFormatting>
  <conditionalFormatting sqref="R10 R42 R44 R84:R88">
    <cfRule type="containsText" dxfId="60" priority="59" operator="containsText" text="C/O">
      <formula>NOT(ISERROR(SEARCH("C/O",R10)))</formula>
    </cfRule>
  </conditionalFormatting>
  <conditionalFormatting sqref="R84:R88 R10 R42 R44">
    <cfRule type="containsText" dxfId="59" priority="58" operator="containsText" text="a">
      <formula>NOT(ISERROR(SEARCH("a",R10)))</formula>
    </cfRule>
  </conditionalFormatting>
  <conditionalFormatting sqref="R84:R88 R10 R42 R44">
    <cfRule type="containsText" dxfId="58" priority="53" operator="containsText" text="C/O">
      <formula>NOT(ISERROR(SEARCH("C/O",R10)))</formula>
    </cfRule>
    <cfRule type="containsText" dxfId="57" priority="54" operator="containsText" text="E+N">
      <formula>NOT(ISERROR(SEARCH("E+N",R10)))</formula>
    </cfRule>
    <cfRule type="containsText" dxfId="56" priority="55" operator="containsText" text="M+N">
      <formula>NOT(ISERROR(SEARCH("M+N",R10)))</formula>
    </cfRule>
    <cfRule type="containsText" dxfId="55" priority="56" operator="containsText" text="M+E">
      <formula>NOT(ISERROR(SEARCH("M+E",R10)))</formula>
    </cfRule>
    <cfRule type="cellIs" dxfId="54" priority="57" operator="equal">
      <formula>"+"</formula>
    </cfRule>
  </conditionalFormatting>
  <conditionalFormatting sqref="R10:R88">
    <cfRule type="containsText" dxfId="53" priority="52" operator="containsText" text="O">
      <formula>NOT(ISERROR(SEARCH("O",R10)))</formula>
    </cfRule>
  </conditionalFormatting>
  <conditionalFormatting sqref="R44:V44">
    <cfRule type="expression" dxfId="52" priority="51">
      <formula>R$9=$D44</formula>
    </cfRule>
  </conditionalFormatting>
  <conditionalFormatting sqref="R88">
    <cfRule type="expression" dxfId="51" priority="50">
      <formula>R$9=#REF!</formula>
    </cfRule>
  </conditionalFormatting>
  <conditionalFormatting sqref="S88:V88">
    <cfRule type="expression" dxfId="50" priority="49">
      <formula>S$9=#REF!</formula>
    </cfRule>
  </conditionalFormatting>
  <conditionalFormatting sqref="R11">
    <cfRule type="cellIs" dxfId="49" priority="48" operator="equal">
      <formula>"A"</formula>
    </cfRule>
  </conditionalFormatting>
  <conditionalFormatting sqref="R11:R41 R43 R45:R83">
    <cfRule type="cellIs" dxfId="48" priority="45" operator="equal">
      <formula>"M+E"</formula>
    </cfRule>
    <cfRule type="cellIs" dxfId="47" priority="46" operator="equal">
      <formula>"M+E"</formula>
    </cfRule>
    <cfRule type="cellIs" dxfId="46" priority="47" operator="equal">
      <formula>"A"</formula>
    </cfRule>
  </conditionalFormatting>
  <conditionalFormatting sqref="R43 R11:R41 R45:R83">
    <cfRule type="cellIs" dxfId="45" priority="44" operator="equal">
      <formula>"E+N"</formula>
    </cfRule>
  </conditionalFormatting>
  <conditionalFormatting sqref="S42:V42 S44:V44 S84:V88 S10:V10">
    <cfRule type="containsText" dxfId="44" priority="43" operator="containsText" text="C/O">
      <formula>NOT(ISERROR(SEARCH("C/O",S10)))</formula>
    </cfRule>
  </conditionalFormatting>
  <conditionalFormatting sqref="S10:V10 S42:V42 S44:V44 S84:V88">
    <cfRule type="containsText" dxfId="43" priority="42" operator="containsText" text="a">
      <formula>NOT(ISERROR(SEARCH("a",S10)))</formula>
    </cfRule>
  </conditionalFormatting>
  <conditionalFormatting sqref="S10:V10 S42:V42 S44:V44 S84:V88">
    <cfRule type="containsText" dxfId="42" priority="37" operator="containsText" text="C/O">
      <formula>NOT(ISERROR(SEARCH("C/O",S10)))</formula>
    </cfRule>
    <cfRule type="containsText" dxfId="41" priority="38" operator="containsText" text="E+N">
      <formula>NOT(ISERROR(SEARCH("E+N",S10)))</formula>
    </cfRule>
    <cfRule type="containsText" dxfId="40" priority="39" operator="containsText" text="M+N">
      <formula>NOT(ISERROR(SEARCH("M+N",S10)))</formula>
    </cfRule>
    <cfRule type="containsText" dxfId="39" priority="40" operator="containsText" text="M+E">
      <formula>NOT(ISERROR(SEARCH("M+E",S10)))</formula>
    </cfRule>
    <cfRule type="cellIs" dxfId="38" priority="41" operator="equal">
      <formula>"+"</formula>
    </cfRule>
  </conditionalFormatting>
  <conditionalFormatting sqref="S10:V88">
    <cfRule type="containsText" dxfId="37" priority="36" operator="containsText" text="O">
      <formula>NOT(ISERROR(SEARCH("O",S10)))</formula>
    </cfRule>
  </conditionalFormatting>
  <conditionalFormatting sqref="S11:V11">
    <cfRule type="cellIs" dxfId="36" priority="35" operator="equal">
      <formula>"A"</formula>
    </cfRule>
  </conditionalFormatting>
  <conditionalFormatting sqref="S43:V43 S39:S42 S11:V41 S45:V83">
    <cfRule type="cellIs" dxfId="35" priority="32" operator="equal">
      <formula>"M+E"</formula>
    </cfRule>
    <cfRule type="cellIs" dxfId="34" priority="33" operator="equal">
      <formula>"M+E"</formula>
    </cfRule>
    <cfRule type="cellIs" dxfId="33" priority="34" operator="equal">
      <formula>"A"</formula>
    </cfRule>
  </conditionalFormatting>
  <conditionalFormatting sqref="S43:V43 S39:S42 S11:V41 S45:V83">
    <cfRule type="cellIs" dxfId="32" priority="31" operator="equal">
      <formula>"E+N"</formula>
    </cfRule>
  </conditionalFormatting>
  <conditionalFormatting sqref="H10:AV88">
    <cfRule type="cellIs" dxfId="31" priority="30" operator="equal">
      <formula>"O"</formula>
    </cfRule>
  </conditionalFormatting>
  <conditionalFormatting sqref="S78">
    <cfRule type="expression" dxfId="30" priority="19525">
      <formula>#REF!=$F78</formula>
    </cfRule>
  </conditionalFormatting>
  <conditionalFormatting sqref="Z34">
    <cfRule type="containsText" dxfId="29" priority="29" operator="containsText" text="C/O">
      <formula>NOT(ISERROR(SEARCH("C/O",Z34)))</formula>
    </cfRule>
  </conditionalFormatting>
  <conditionalFormatting sqref="Z34">
    <cfRule type="expression" dxfId="28" priority="28">
      <formula>Z$9=$F34</formula>
    </cfRule>
  </conditionalFormatting>
  <conditionalFormatting sqref="Z34">
    <cfRule type="containsText" dxfId="27" priority="27" operator="containsText" text="a">
      <formula>NOT(ISERROR(SEARCH("a",Z34)))</formula>
    </cfRule>
  </conditionalFormatting>
  <conditionalFormatting sqref="Z34">
    <cfRule type="containsText" dxfId="26" priority="22" operator="containsText" text="C/O">
      <formula>NOT(ISERROR(SEARCH("C/O",Z34)))</formula>
    </cfRule>
    <cfRule type="containsText" dxfId="25" priority="23" operator="containsText" text="E+N">
      <formula>NOT(ISERROR(SEARCH("E+N",Z34)))</formula>
    </cfRule>
    <cfRule type="containsText" dxfId="24" priority="24" operator="containsText" text="M+N">
      <formula>NOT(ISERROR(SEARCH("M+N",Z34)))</formula>
    </cfRule>
    <cfRule type="containsText" dxfId="23" priority="25" operator="containsText" text="M+E">
      <formula>NOT(ISERROR(SEARCH("M+E",Z34)))</formula>
    </cfRule>
    <cfRule type="cellIs" dxfId="22" priority="26" operator="equal">
      <formula>"+"</formula>
    </cfRule>
  </conditionalFormatting>
  <conditionalFormatting sqref="Z34">
    <cfRule type="containsText" dxfId="21" priority="21" operator="containsText" text="O">
      <formula>NOT(ISERROR(SEARCH("O",Z34)))</formula>
    </cfRule>
  </conditionalFormatting>
  <conditionalFormatting sqref="S87 S84 S77:S79 S73:S74 S70 S66:S67 S61:S62 S55 S25 S19">
    <cfRule type="expression" dxfId="20" priority="20">
      <formula>T$9=#REF!</formula>
    </cfRule>
  </conditionalFormatting>
  <conditionalFormatting sqref="S87 S84">
    <cfRule type="cellIs" dxfId="19" priority="17" operator="equal">
      <formula>"M+E"</formula>
    </cfRule>
    <cfRule type="cellIs" dxfId="18" priority="18" operator="equal">
      <formula>"M+E"</formula>
    </cfRule>
    <cfRule type="cellIs" dxfId="17" priority="19" operator="equal">
      <formula>"A"</formula>
    </cfRule>
  </conditionalFormatting>
  <conditionalFormatting sqref="S87 S84">
    <cfRule type="cellIs" dxfId="16" priority="16" operator="equal">
      <formula>"E+N"</formula>
    </cfRule>
  </conditionalFormatting>
  <conditionalFormatting sqref="S46:S47">
    <cfRule type="expression" dxfId="15" priority="15">
      <formula>S$9=$F46</formula>
    </cfRule>
  </conditionalFormatting>
  <conditionalFormatting sqref="S85:S86 S44">
    <cfRule type="cellIs" dxfId="14" priority="12" operator="equal">
      <formula>"M+E"</formula>
    </cfRule>
    <cfRule type="cellIs" dxfId="13" priority="13" operator="equal">
      <formula>"M+E"</formula>
    </cfRule>
    <cfRule type="cellIs" dxfId="12" priority="14" operator="equal">
      <formula>"A"</formula>
    </cfRule>
  </conditionalFormatting>
  <conditionalFormatting sqref="S85:S86 S44">
    <cfRule type="cellIs" dxfId="11" priority="11" operator="equal">
      <formula>"E+N"</formula>
    </cfRule>
  </conditionalFormatting>
  <conditionalFormatting sqref="S81">
    <cfRule type="expression" dxfId="10" priority="10">
      <formula>S$9=$F81</formula>
    </cfRule>
  </conditionalFormatting>
  <conditionalFormatting sqref="S81">
    <cfRule type="expression" dxfId="9" priority="9">
      <formula>S$9=$D81</formula>
    </cfRule>
  </conditionalFormatting>
  <conditionalFormatting sqref="S81 S72 S68 S56 S53 S43 S36 S27:S28 S20 S16:S17">
    <cfRule type="containsText" dxfId="8" priority="8" operator="containsText" text="C/O">
      <formula>NOT(ISERROR(SEARCH("C/O",S16)))</formula>
    </cfRule>
  </conditionalFormatting>
  <conditionalFormatting sqref="S81 S72 S68 S56 S53 S43 S36 S27:S28 S20 S16:S17">
    <cfRule type="containsText" dxfId="7" priority="7" operator="containsText" text="a">
      <formula>NOT(ISERROR(SEARCH("a",S16)))</formula>
    </cfRule>
  </conditionalFormatting>
  <conditionalFormatting sqref="S81 S72 S68 S56 S53 S43 S36 S27:S28 S20 S16:S17">
    <cfRule type="containsText" dxfId="6" priority="2" operator="containsText" text="C/O">
      <formula>NOT(ISERROR(SEARCH("C/O",S16)))</formula>
    </cfRule>
    <cfRule type="containsText" dxfId="5" priority="3" operator="containsText" text="E+N">
      <formula>NOT(ISERROR(SEARCH("E+N",S16)))</formula>
    </cfRule>
    <cfRule type="containsText" dxfId="4" priority="4" operator="containsText" text="M+N">
      <formula>NOT(ISERROR(SEARCH("M+N",S16)))</formula>
    </cfRule>
    <cfRule type="containsText" dxfId="3" priority="5" operator="containsText" text="M+E">
      <formula>NOT(ISERROR(SEARCH("M+E",S16)))</formula>
    </cfRule>
    <cfRule type="cellIs" dxfId="2" priority="6" operator="equal">
      <formula>"+"</formula>
    </cfRule>
  </conditionalFormatting>
  <conditionalFormatting sqref="S48">
    <cfRule type="expression" dxfId="1" priority="1">
      <formula>S$9=$F48</formula>
    </cfRule>
  </conditionalFormatting>
  <conditionalFormatting sqref="B8:C9 B89:C1048576">
    <cfRule type="duplicateValues" dxfId="0" priority="19550"/>
  </conditionalFormatting>
  <pageMargins left="0.7" right="0.7" top="0.75" bottom="0.75" header="0.3" footer="0.3"/>
  <pageSetup paperSize="9" scale="5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H23" sqref="H23"/>
    </sheetView>
  </sheetViews>
  <sheetFormatPr defaultRowHeight="15" x14ac:dyDescent="0.25"/>
  <cols>
    <col min="2" max="2" width="12.7109375" bestFit="1" customWidth="1"/>
    <col min="12" max="16" width="9.140625" customWidth="1"/>
  </cols>
  <sheetData>
    <row r="1" spans="1:21" x14ac:dyDescent="0.25">
      <c r="A1" s="73">
        <v>44855</v>
      </c>
      <c r="B1" s="74"/>
      <c r="C1" s="74"/>
      <c r="D1" s="74"/>
      <c r="E1" s="74"/>
      <c r="G1" s="73" t="s">
        <v>60</v>
      </c>
      <c r="H1" s="74"/>
      <c r="I1" s="74"/>
      <c r="J1" s="74"/>
      <c r="L1" s="73" t="s">
        <v>228</v>
      </c>
      <c r="M1" s="74"/>
      <c r="N1" s="74"/>
      <c r="R1" s="73" t="s">
        <v>227</v>
      </c>
      <c r="S1" s="74"/>
      <c r="T1" s="74"/>
    </row>
    <row r="2" spans="1:21" x14ac:dyDescent="0.25">
      <c r="A2" s="30" t="s">
        <v>53</v>
      </c>
      <c r="B2" s="30" t="s">
        <v>54</v>
      </c>
      <c r="C2" s="30" t="s">
        <v>55</v>
      </c>
      <c r="D2" s="30" t="s">
        <v>56</v>
      </c>
      <c r="E2" s="30" t="s">
        <v>57</v>
      </c>
      <c r="G2" s="30" t="s">
        <v>55</v>
      </c>
      <c r="H2" s="30" t="s">
        <v>61</v>
      </c>
      <c r="I2" s="30" t="s">
        <v>56</v>
      </c>
      <c r="J2" s="30" t="s">
        <v>57</v>
      </c>
      <c r="L2" s="30" t="s">
        <v>55</v>
      </c>
      <c r="M2" s="30" t="s">
        <v>56</v>
      </c>
      <c r="N2" s="30" t="s">
        <v>57</v>
      </c>
      <c r="P2" s="26" t="s">
        <v>62</v>
      </c>
      <c r="R2" s="30" t="s">
        <v>55</v>
      </c>
      <c r="S2" s="30" t="s">
        <v>56</v>
      </c>
      <c r="T2" s="30" t="s">
        <v>57</v>
      </c>
    </row>
    <row r="3" spans="1:21" x14ac:dyDescent="0.25">
      <c r="A3" s="31" t="s">
        <v>58</v>
      </c>
      <c r="B3" s="32"/>
      <c r="C3" s="33">
        <v>112</v>
      </c>
      <c r="D3" s="32">
        <v>928</v>
      </c>
      <c r="E3" s="32">
        <f>D3*C3</f>
        <v>103936</v>
      </c>
      <c r="G3" s="33">
        <v>1</v>
      </c>
      <c r="H3" s="33">
        <f>G3*8</f>
        <v>8</v>
      </c>
      <c r="I3" s="32">
        <v>192</v>
      </c>
      <c r="J3" s="32">
        <f>I3*H3</f>
        <v>1536</v>
      </c>
      <c r="L3" s="33">
        <v>4</v>
      </c>
      <c r="M3" s="34">
        <v>770</v>
      </c>
      <c r="N3" s="32">
        <f>M3*L3</f>
        <v>3080</v>
      </c>
      <c r="P3">
        <v>20019</v>
      </c>
      <c r="R3" s="33"/>
      <c r="S3" s="34">
        <f>D3</f>
        <v>928</v>
      </c>
      <c r="T3" s="32">
        <f>S3*R3</f>
        <v>0</v>
      </c>
    </row>
    <row r="4" spans="1:21" x14ac:dyDescent="0.25">
      <c r="A4" s="31" t="s">
        <v>71</v>
      </c>
      <c r="B4" s="32"/>
      <c r="C4" s="33">
        <v>1704</v>
      </c>
      <c r="D4" s="32">
        <v>771</v>
      </c>
      <c r="E4" s="32">
        <f t="shared" ref="E4:E8" si="0">D4*C4</f>
        <v>1313784</v>
      </c>
      <c r="G4" s="33"/>
      <c r="H4" s="33">
        <f t="shared" ref="H4:H7" si="1">G4*8</f>
        <v>0</v>
      </c>
      <c r="I4" s="32">
        <v>159</v>
      </c>
      <c r="J4" s="32">
        <f t="shared" ref="J4:J8" si="2">I4*H4</f>
        <v>0</v>
      </c>
      <c r="L4" s="33">
        <v>56</v>
      </c>
      <c r="M4" s="32">
        <v>635</v>
      </c>
      <c r="N4" s="32">
        <f t="shared" ref="N4:N8" si="3">M4*L4</f>
        <v>35560</v>
      </c>
      <c r="P4">
        <v>20019</v>
      </c>
      <c r="R4" s="33">
        <v>7</v>
      </c>
      <c r="S4" s="34">
        <f>D4</f>
        <v>771</v>
      </c>
      <c r="T4" s="32">
        <f t="shared" ref="T4:T8" si="4">S4*R4</f>
        <v>5397</v>
      </c>
    </row>
    <row r="5" spans="1:21" x14ac:dyDescent="0.25">
      <c r="A5" s="31"/>
      <c r="B5" s="32"/>
      <c r="C5" s="33"/>
      <c r="D5" s="32"/>
      <c r="E5" s="32"/>
      <c r="G5" s="33"/>
      <c r="H5" s="33">
        <f t="shared" si="1"/>
        <v>0</v>
      </c>
      <c r="I5" s="32"/>
      <c r="J5" s="32">
        <f t="shared" si="2"/>
        <v>0</v>
      </c>
      <c r="L5" s="33"/>
      <c r="M5" s="34"/>
      <c r="N5" s="32">
        <f t="shared" si="3"/>
        <v>0</v>
      </c>
      <c r="P5">
        <v>20019</v>
      </c>
      <c r="R5" s="33"/>
      <c r="S5" s="34"/>
      <c r="T5" s="32">
        <f t="shared" si="4"/>
        <v>0</v>
      </c>
    </row>
    <row r="6" spans="1:21" x14ac:dyDescent="0.25">
      <c r="A6" s="31"/>
      <c r="B6" s="32"/>
      <c r="C6" s="33"/>
      <c r="D6" s="32"/>
      <c r="E6" s="32"/>
      <c r="G6" s="33"/>
      <c r="H6" s="33">
        <f t="shared" si="1"/>
        <v>0</v>
      </c>
      <c r="I6" s="32"/>
      <c r="J6" s="32">
        <f t="shared" si="2"/>
        <v>0</v>
      </c>
      <c r="L6" s="33"/>
      <c r="M6" s="34"/>
      <c r="N6" s="32">
        <f t="shared" si="3"/>
        <v>0</v>
      </c>
      <c r="P6">
        <v>20019</v>
      </c>
      <c r="R6" s="33"/>
      <c r="S6" s="34"/>
      <c r="T6" s="32">
        <f t="shared" si="4"/>
        <v>0</v>
      </c>
    </row>
    <row r="7" spans="1:21" x14ac:dyDescent="0.25">
      <c r="A7" s="31"/>
      <c r="B7" s="32"/>
      <c r="C7" s="33"/>
      <c r="D7" s="32"/>
      <c r="E7" s="32"/>
      <c r="G7" s="33"/>
      <c r="H7" s="33">
        <f t="shared" si="1"/>
        <v>0</v>
      </c>
      <c r="I7" s="32"/>
      <c r="J7" s="32">
        <f t="shared" si="2"/>
        <v>0</v>
      </c>
      <c r="L7" s="33"/>
      <c r="M7" s="34"/>
      <c r="N7" s="32">
        <f t="shared" si="3"/>
        <v>0</v>
      </c>
      <c r="P7">
        <v>18187</v>
      </c>
      <c r="R7" s="33"/>
      <c r="S7" s="34"/>
      <c r="T7" s="32">
        <f t="shared" si="4"/>
        <v>0</v>
      </c>
    </row>
    <row r="8" spans="1:21" x14ac:dyDescent="0.25">
      <c r="A8" s="31"/>
      <c r="B8" s="32"/>
      <c r="C8" s="33"/>
      <c r="D8" s="32"/>
      <c r="E8" s="32">
        <f t="shared" si="0"/>
        <v>0</v>
      </c>
      <c r="G8" s="33"/>
      <c r="H8" s="33"/>
      <c r="I8" s="32"/>
      <c r="J8" s="32">
        <f t="shared" si="2"/>
        <v>0</v>
      </c>
      <c r="L8" s="33"/>
      <c r="M8" s="32"/>
      <c r="N8" s="32">
        <f t="shared" si="3"/>
        <v>0</v>
      </c>
      <c r="P8">
        <v>16506</v>
      </c>
      <c r="R8" s="33"/>
      <c r="S8" s="32"/>
      <c r="T8" s="32">
        <f t="shared" si="4"/>
        <v>0</v>
      </c>
    </row>
    <row r="9" spans="1:21" x14ac:dyDescent="0.25">
      <c r="A9" s="35" t="s">
        <v>35</v>
      </c>
      <c r="B9" s="36">
        <v>237</v>
      </c>
      <c r="C9" s="36">
        <f>SUM(C3:C8)</f>
        <v>1816</v>
      </c>
      <c r="D9" s="35"/>
      <c r="E9" s="36">
        <f>SUM(E3:E8)</f>
        <v>1417720</v>
      </c>
      <c r="G9" s="36">
        <f>SUM(G3:G8)</f>
        <v>1</v>
      </c>
      <c r="H9" s="36">
        <f t="shared" ref="H9" si="5">SUM(H3:H8)</f>
        <v>8</v>
      </c>
      <c r="I9" s="35"/>
      <c r="J9" s="36">
        <f>SUM(J3:J8)</f>
        <v>1536</v>
      </c>
      <c r="L9" s="36">
        <f>SUM(L3:L8)</f>
        <v>60</v>
      </c>
      <c r="M9" s="35"/>
      <c r="N9" s="36">
        <f>SUM(N3:N8)</f>
        <v>38640</v>
      </c>
      <c r="R9" s="36">
        <f>SUM(R3:R8)</f>
        <v>7</v>
      </c>
      <c r="S9" s="35"/>
      <c r="T9" s="36">
        <f>SUM(T3:T8)</f>
        <v>5397</v>
      </c>
    </row>
    <row r="10" spans="1:21" x14ac:dyDescent="0.25">
      <c r="A10" s="31" t="s">
        <v>63</v>
      </c>
      <c r="B10" s="22"/>
      <c r="C10" s="22"/>
      <c r="D10" s="22"/>
      <c r="E10" s="22"/>
      <c r="G10" s="22"/>
      <c r="H10" s="22"/>
      <c r="I10" s="22"/>
      <c r="J10" s="32">
        <f>ROUNDUP(J9*3.25%,0)</f>
        <v>50</v>
      </c>
      <c r="L10" s="22"/>
      <c r="M10" s="22"/>
      <c r="N10" s="32">
        <f>ROUNDUP(N9*3.25%,0)</f>
        <v>1256</v>
      </c>
      <c r="R10" s="22"/>
      <c r="S10" s="22"/>
      <c r="T10" s="32"/>
    </row>
    <row r="11" spans="1:21" x14ac:dyDescent="0.25">
      <c r="A11" s="27" t="s">
        <v>59</v>
      </c>
      <c r="B11" s="28">
        <v>0.18</v>
      </c>
      <c r="C11" s="29"/>
      <c r="D11" s="29"/>
      <c r="E11" s="28">
        <f>E9*18%</f>
        <v>255189.59999999998</v>
      </c>
      <c r="G11" s="29"/>
      <c r="H11" s="29"/>
      <c r="I11" s="29"/>
      <c r="J11" s="28">
        <f>(J10+J9)*18%</f>
        <v>285.47999999999996</v>
      </c>
      <c r="L11" s="29"/>
      <c r="M11" s="29"/>
      <c r="N11" s="28">
        <f>(N10+N9)*18%</f>
        <v>7181.28</v>
      </c>
      <c r="R11" s="29"/>
      <c r="S11" s="29"/>
      <c r="T11" s="28">
        <f>(T10+T9)*18%</f>
        <v>971.45999999999992</v>
      </c>
    </row>
    <row r="12" spans="1:21" x14ac:dyDescent="0.25">
      <c r="A12" s="31" t="s">
        <v>35</v>
      </c>
      <c r="B12" s="22"/>
      <c r="C12" s="22"/>
      <c r="D12" s="22"/>
      <c r="E12" s="22">
        <f>E11+E9</f>
        <v>1672909.6</v>
      </c>
      <c r="G12" s="22"/>
      <c r="H12" s="22"/>
      <c r="I12" s="22"/>
      <c r="J12" s="22">
        <f>J11+J9+J10</f>
        <v>1871.48</v>
      </c>
      <c r="K12">
        <f>J12+E12</f>
        <v>1674781.08</v>
      </c>
      <c r="L12" s="22"/>
      <c r="M12" s="22"/>
      <c r="N12" s="22">
        <f>N11+N9+N10</f>
        <v>47077.279999999999</v>
      </c>
      <c r="P12">
        <f>N12+J12+E12</f>
        <v>1721858.36</v>
      </c>
      <c r="R12" s="22"/>
      <c r="S12" s="22"/>
      <c r="T12" s="22">
        <f>T11+T9+T10</f>
        <v>6368.46</v>
      </c>
      <c r="U12">
        <f>T12+N12+J12+E12</f>
        <v>1728226.82</v>
      </c>
    </row>
  </sheetData>
  <mergeCells count="4">
    <mergeCell ref="A1:E1"/>
    <mergeCell ref="G1:J1"/>
    <mergeCell ref="L1:N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Oct'22</vt:lpstr>
      <vt:lpstr>Summary</vt:lpstr>
      <vt:lpstr>'Oct''22'!Print_Area</vt:lpstr>
      <vt:lpstr>'Oct''22'!Print_Titles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Arav</cp:lastModifiedBy>
  <cp:lastPrinted>2022-11-09T10:51:21Z</cp:lastPrinted>
  <dcterms:created xsi:type="dcterms:W3CDTF">2022-08-24T10:09:03Z</dcterms:created>
  <dcterms:modified xsi:type="dcterms:W3CDTF">2022-11-09T11:06:42Z</dcterms:modified>
</cp:coreProperties>
</file>